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https://liveumb-my.sharepoint.com/personal/inst_research_umb_edu/Documents/I Drive/IRFS/_Facts/Compendium Statistical Portrait/Compendium Fall 2023/Enrollment by Program/"/>
    </mc:Choice>
  </mc:AlternateContent>
  <xr:revisionPtr revIDLastSave="102" documentId="8_{6C3C7084-CAFD-4A72-B785-E77FE96996E8}" xr6:coauthVersionLast="47" xr6:coauthVersionMax="47" xr10:uidLastSave="{CAF3E66F-8D7E-4F9D-94F7-79DCB4F06041}"/>
  <bookViews>
    <workbookView xWindow="-96" yWindow="-96" windowWidth="23232" windowHeight="13992" xr2:uid="{00000000-000D-0000-FFFF-FFFF00000000}"/>
  </bookViews>
  <sheets>
    <sheet name="Fall 2023" sheetId="12" r:id="rId1"/>
    <sheet name="Fall 2022" sheetId="11" r:id="rId2"/>
    <sheet name="Fall 2021" sheetId="10" r:id="rId3"/>
    <sheet name="Fall 2020" sheetId="9" r:id="rId4"/>
    <sheet name="Fall 2019" sheetId="8" r:id="rId5"/>
    <sheet name="Fall 2018" sheetId="6" state="hidden" r:id="rId6"/>
    <sheet name="Fall 2017" sheetId="1" state="hidden" r:id="rId7"/>
    <sheet name="Fall 2016" sheetId="5" state="hidden" r:id="rId8"/>
    <sheet name="Fall 2015" sheetId="4" state="hidden" r:id="rId9"/>
  </sheets>
  <definedNames>
    <definedName name="_xlnm.Print_Area" localSheetId="8">'Fall 2015'!$A$1:$Q$206</definedName>
    <definedName name="_xlnm.Print_Area" localSheetId="7">'Fall 2016'!$A$1:$Q$245</definedName>
    <definedName name="_xlnm.Print_Area" localSheetId="6">'Fall 2017'!$A$1:$Q$162</definedName>
    <definedName name="_xlnm.Print_Area" localSheetId="5">'Fall 2018'!$A$1:$Q$151</definedName>
    <definedName name="_xlnm.Print_Area" localSheetId="4">'Fall 2019'!$A$1:$Q$147</definedName>
    <definedName name="_xlnm.Print_Area" localSheetId="3">'Fall 2020'!$A$1:$Q$143</definedName>
    <definedName name="_xlnm.Print_Area" localSheetId="2">'Fall 2021'!$A$1:$Q$151</definedName>
    <definedName name="_xlnm.Print_Area" localSheetId="1">'Fall 2022'!$A$1:$Q$144</definedName>
    <definedName name="_xlnm.Print_Area" localSheetId="0">'Fall 2023'!$A$1:$Q$141</definedName>
    <definedName name="_xlnm.Print_Titles" localSheetId="8">'Fall 2015'!$2:$2</definedName>
    <definedName name="_xlnm.Print_Titles" localSheetId="7">'Fall 2016'!$2:$2</definedName>
    <definedName name="_xlnm.Print_Titles" localSheetId="6">'Fall 2017'!$3:$3</definedName>
    <definedName name="_xlnm.Print_Titles" localSheetId="5">'Fall 2018'!$2:$2</definedName>
    <definedName name="_xlnm.Print_Titles" localSheetId="4">'Fall 2019'!$2:$2</definedName>
    <definedName name="_xlnm.Print_Titles" localSheetId="3">'Fall 2020'!$2:$2</definedName>
    <definedName name="_xlnm.Print_Titles" localSheetId="2">'Fall 2021'!$2:$2</definedName>
    <definedName name="_xlnm.Print_Titles" localSheetId="1">'Fall 2022'!$2:$2</definedName>
    <definedName name="_xlnm.Print_Titles" localSheetId="0">'Fall 2023'!$3:$3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7" i="12" l="1"/>
  <c r="H33" i="12"/>
  <c r="C33" i="12"/>
  <c r="N30" i="12"/>
  <c r="F30" i="12"/>
  <c r="B31" i="12"/>
  <c r="B138" i="12"/>
  <c r="C73" i="12"/>
  <c r="D73" i="12"/>
  <c r="E73" i="12"/>
  <c r="P33" i="12"/>
  <c r="Q33" i="12"/>
  <c r="O33" i="12"/>
  <c r="I33" i="12"/>
  <c r="J33" i="12"/>
  <c r="K33" i="12"/>
  <c r="L33" i="12"/>
  <c r="M33" i="12"/>
  <c r="G33" i="12"/>
  <c r="D33" i="12"/>
  <c r="E33" i="12"/>
  <c r="P26" i="12"/>
  <c r="Q26" i="12"/>
  <c r="O26" i="12"/>
  <c r="L26" i="12"/>
  <c r="M26" i="12"/>
  <c r="H26" i="12"/>
  <c r="I26" i="12"/>
  <c r="J26" i="12"/>
  <c r="K26" i="12"/>
  <c r="G26" i="12"/>
  <c r="D26" i="12"/>
  <c r="E26" i="12"/>
  <c r="C26" i="12"/>
  <c r="N70" i="12"/>
  <c r="F70" i="12"/>
  <c r="N80" i="12"/>
  <c r="F80" i="12"/>
  <c r="N29" i="12"/>
  <c r="F29" i="12"/>
  <c r="N8" i="12"/>
  <c r="F8" i="12"/>
  <c r="P124" i="12" l="1"/>
  <c r="Q124" i="12"/>
  <c r="O124" i="12"/>
  <c r="I124" i="12"/>
  <c r="J124" i="12"/>
  <c r="K124" i="12"/>
  <c r="L124" i="12"/>
  <c r="M124" i="12"/>
  <c r="H124" i="12"/>
  <c r="P55" i="12"/>
  <c r="Q55" i="12"/>
  <c r="O55" i="12"/>
  <c r="I55" i="12"/>
  <c r="J55" i="12"/>
  <c r="K55" i="12"/>
  <c r="L55" i="12"/>
  <c r="M55" i="12"/>
  <c r="H55" i="12"/>
  <c r="F138" i="12"/>
  <c r="E93" i="12"/>
  <c r="E55" i="12"/>
  <c r="D55" i="12"/>
  <c r="C55" i="12"/>
  <c r="B39" i="12"/>
  <c r="F39" i="12" s="1"/>
  <c r="N39" i="12"/>
  <c r="N31" i="12"/>
  <c r="N138" i="12"/>
  <c r="Q135" i="12"/>
  <c r="P135" i="12"/>
  <c r="O135" i="12"/>
  <c r="M135" i="12"/>
  <c r="L135" i="12"/>
  <c r="K135" i="12"/>
  <c r="J135" i="12"/>
  <c r="I135" i="12"/>
  <c r="H135" i="12"/>
  <c r="G135" i="12"/>
  <c r="E135" i="12"/>
  <c r="D135" i="12"/>
  <c r="C135" i="12"/>
  <c r="N134" i="12"/>
  <c r="B134" i="12"/>
  <c r="F134" i="12" s="1"/>
  <c r="N133" i="12"/>
  <c r="B133" i="12"/>
  <c r="F133" i="12" s="1"/>
  <c r="N132" i="12"/>
  <c r="B132" i="12"/>
  <c r="Q131" i="12"/>
  <c r="P131" i="12"/>
  <c r="O131" i="12"/>
  <c r="M131" i="12"/>
  <c r="L131" i="12"/>
  <c r="K131" i="12"/>
  <c r="J131" i="12"/>
  <c r="I131" i="12"/>
  <c r="H131" i="12"/>
  <c r="G131" i="12"/>
  <c r="E131" i="12"/>
  <c r="D131" i="12"/>
  <c r="C131" i="12"/>
  <c r="N130" i="12"/>
  <c r="B130" i="12"/>
  <c r="F130" i="12" s="1"/>
  <c r="N129" i="12"/>
  <c r="B129" i="12"/>
  <c r="N27" i="12"/>
  <c r="B27" i="12"/>
  <c r="N25" i="12"/>
  <c r="B25" i="12"/>
  <c r="F25" i="12" s="1"/>
  <c r="N23" i="12"/>
  <c r="B23" i="12"/>
  <c r="F23" i="12" s="1"/>
  <c r="N20" i="12"/>
  <c r="B20" i="12"/>
  <c r="F20" i="12" s="1"/>
  <c r="N75" i="12"/>
  <c r="B75" i="12"/>
  <c r="F75" i="12" s="1"/>
  <c r="N16" i="12"/>
  <c r="B16" i="12"/>
  <c r="F16" i="12" s="1"/>
  <c r="N9" i="12"/>
  <c r="B9" i="12"/>
  <c r="F9" i="12" s="1"/>
  <c r="E124" i="12"/>
  <c r="D124" i="12"/>
  <c r="C124" i="12"/>
  <c r="N123" i="12"/>
  <c r="B123" i="12"/>
  <c r="F123" i="12" s="1"/>
  <c r="N122" i="12"/>
  <c r="B122" i="12"/>
  <c r="F122" i="12" s="1"/>
  <c r="N121" i="12"/>
  <c r="B121" i="12"/>
  <c r="F121" i="12" s="1"/>
  <c r="N120" i="12"/>
  <c r="B120" i="12"/>
  <c r="F120" i="12" s="1"/>
  <c r="N119" i="12"/>
  <c r="B119" i="12"/>
  <c r="F119" i="12" s="1"/>
  <c r="N118" i="12"/>
  <c r="B118" i="12"/>
  <c r="F118" i="12" s="1"/>
  <c r="N117" i="12"/>
  <c r="B117" i="12"/>
  <c r="F117" i="12" s="1"/>
  <c r="N116" i="12"/>
  <c r="B116" i="12"/>
  <c r="F116" i="12" s="1"/>
  <c r="N115" i="12"/>
  <c r="B115" i="12"/>
  <c r="F115" i="12" s="1"/>
  <c r="N114" i="12"/>
  <c r="B114" i="12"/>
  <c r="N113" i="12"/>
  <c r="B113" i="12"/>
  <c r="F113" i="12" s="1"/>
  <c r="N112" i="12"/>
  <c r="B112" i="12"/>
  <c r="F112" i="12" s="1"/>
  <c r="N111" i="12"/>
  <c r="B111" i="12"/>
  <c r="F111" i="12" s="1"/>
  <c r="N110" i="12"/>
  <c r="B110" i="12"/>
  <c r="F110" i="12" s="1"/>
  <c r="N109" i="12"/>
  <c r="B109" i="12"/>
  <c r="F109" i="12" s="1"/>
  <c r="N108" i="12"/>
  <c r="B108" i="12"/>
  <c r="N107" i="12"/>
  <c r="B107" i="12"/>
  <c r="F107" i="12" s="1"/>
  <c r="N106" i="12"/>
  <c r="B106" i="12"/>
  <c r="Q105" i="12"/>
  <c r="P105" i="12"/>
  <c r="O105" i="12"/>
  <c r="M105" i="12"/>
  <c r="L105" i="12"/>
  <c r="K105" i="12"/>
  <c r="J105" i="12"/>
  <c r="I105" i="12"/>
  <c r="H105" i="12"/>
  <c r="G105" i="12"/>
  <c r="E105" i="12"/>
  <c r="D105" i="12"/>
  <c r="C105" i="12"/>
  <c r="N104" i="12"/>
  <c r="B104" i="12"/>
  <c r="F104" i="12" s="1"/>
  <c r="N103" i="12"/>
  <c r="B103" i="12"/>
  <c r="F103" i="12" s="1"/>
  <c r="N102" i="12"/>
  <c r="B102" i="12"/>
  <c r="N101" i="12"/>
  <c r="B101" i="12"/>
  <c r="F101" i="12" s="1"/>
  <c r="N100" i="12"/>
  <c r="B100" i="12"/>
  <c r="F100" i="12" s="1"/>
  <c r="N99" i="12"/>
  <c r="B99" i="12"/>
  <c r="F99" i="12" s="1"/>
  <c r="N98" i="12"/>
  <c r="B98" i="12"/>
  <c r="F98" i="12" s="1"/>
  <c r="N97" i="12"/>
  <c r="B97" i="12"/>
  <c r="F97" i="12" s="1"/>
  <c r="N96" i="12"/>
  <c r="B96" i="12"/>
  <c r="N95" i="12"/>
  <c r="B95" i="12"/>
  <c r="F95" i="12" s="1"/>
  <c r="N94" i="12"/>
  <c r="B94" i="12"/>
  <c r="Q93" i="12"/>
  <c r="P93" i="12"/>
  <c r="O93" i="12"/>
  <c r="M93" i="12"/>
  <c r="L93" i="12"/>
  <c r="K93" i="12"/>
  <c r="J93" i="12"/>
  <c r="I93" i="12"/>
  <c r="H93" i="12"/>
  <c r="G93" i="12"/>
  <c r="D93" i="12"/>
  <c r="C93" i="12"/>
  <c r="N92" i="12"/>
  <c r="B92" i="12"/>
  <c r="F92" i="12" s="1"/>
  <c r="N91" i="12"/>
  <c r="B91" i="12"/>
  <c r="F91" i="12" s="1"/>
  <c r="N90" i="12"/>
  <c r="B90" i="12"/>
  <c r="F90" i="12" s="1"/>
  <c r="N89" i="12"/>
  <c r="B89" i="12"/>
  <c r="F89" i="12" s="1"/>
  <c r="N88" i="12"/>
  <c r="B88" i="12"/>
  <c r="F88" i="12" s="1"/>
  <c r="N87" i="12"/>
  <c r="B87" i="12"/>
  <c r="F87" i="12" s="1"/>
  <c r="N86" i="12"/>
  <c r="B86" i="12"/>
  <c r="F86" i="12" s="1"/>
  <c r="N85" i="12"/>
  <c r="B85" i="12"/>
  <c r="Q82" i="12"/>
  <c r="P82" i="12"/>
  <c r="O82" i="12"/>
  <c r="M82" i="12"/>
  <c r="L82" i="12"/>
  <c r="K82" i="12"/>
  <c r="J82" i="12"/>
  <c r="I82" i="12"/>
  <c r="H82" i="12"/>
  <c r="G82" i="12"/>
  <c r="E82" i="12"/>
  <c r="D82" i="12"/>
  <c r="C82" i="12"/>
  <c r="N81" i="12"/>
  <c r="B81" i="12"/>
  <c r="F81" i="12" s="1"/>
  <c r="N79" i="12"/>
  <c r="B79" i="12"/>
  <c r="F79" i="12" s="1"/>
  <c r="N78" i="12"/>
  <c r="B78" i="12"/>
  <c r="Q77" i="12"/>
  <c r="P77" i="12"/>
  <c r="O77" i="12"/>
  <c r="M77" i="12"/>
  <c r="L77" i="12"/>
  <c r="K77" i="12"/>
  <c r="J77" i="12"/>
  <c r="I77" i="12"/>
  <c r="H77" i="12"/>
  <c r="G77" i="12"/>
  <c r="E77" i="12"/>
  <c r="D77" i="12"/>
  <c r="C77" i="12"/>
  <c r="N76" i="12"/>
  <c r="B76" i="12"/>
  <c r="F76" i="12" s="1"/>
  <c r="N74" i="12"/>
  <c r="B74" i="12"/>
  <c r="Q73" i="12"/>
  <c r="P73" i="12"/>
  <c r="O73" i="12"/>
  <c r="M73" i="12"/>
  <c r="L73" i="12"/>
  <c r="K73" i="12"/>
  <c r="J73" i="12"/>
  <c r="I73" i="12"/>
  <c r="H73" i="12"/>
  <c r="G73" i="12"/>
  <c r="B72" i="12"/>
  <c r="F72" i="12" s="1"/>
  <c r="N71" i="12"/>
  <c r="B71" i="12"/>
  <c r="F71" i="12" s="1"/>
  <c r="N69" i="12"/>
  <c r="B69" i="12"/>
  <c r="Q65" i="12"/>
  <c r="P65" i="12"/>
  <c r="O65" i="12"/>
  <c r="M65" i="12"/>
  <c r="L65" i="12"/>
  <c r="K65" i="12"/>
  <c r="J65" i="12"/>
  <c r="I65" i="12"/>
  <c r="H65" i="12"/>
  <c r="G65" i="12"/>
  <c r="E65" i="12"/>
  <c r="D65" i="12"/>
  <c r="C65" i="12"/>
  <c r="N64" i="12"/>
  <c r="B64" i="12"/>
  <c r="F64" i="12" s="1"/>
  <c r="N63" i="12"/>
  <c r="B63" i="12"/>
  <c r="F63" i="12" s="1"/>
  <c r="N62" i="12"/>
  <c r="B62" i="12"/>
  <c r="Q61" i="12"/>
  <c r="P61" i="12"/>
  <c r="O61" i="12"/>
  <c r="M61" i="12"/>
  <c r="L61" i="12"/>
  <c r="K61" i="12"/>
  <c r="J61" i="12"/>
  <c r="I61" i="12"/>
  <c r="H61" i="12"/>
  <c r="G61" i="12"/>
  <c r="E61" i="12"/>
  <c r="D61" i="12"/>
  <c r="C61" i="12"/>
  <c r="N60" i="12"/>
  <c r="B60" i="12"/>
  <c r="F60" i="12" s="1"/>
  <c r="N59" i="12"/>
  <c r="B59" i="12"/>
  <c r="F59" i="12" s="1"/>
  <c r="N58" i="12"/>
  <c r="B58" i="12"/>
  <c r="F58" i="12" s="1"/>
  <c r="N57" i="12"/>
  <c r="B57" i="12"/>
  <c r="F57" i="12" s="1"/>
  <c r="N56" i="12"/>
  <c r="B56" i="12"/>
  <c r="N54" i="12"/>
  <c r="B54" i="12"/>
  <c r="F54" i="12" s="1"/>
  <c r="Q50" i="12"/>
  <c r="P50" i="12"/>
  <c r="O50" i="12"/>
  <c r="M50" i="12"/>
  <c r="L50" i="12"/>
  <c r="K50" i="12"/>
  <c r="J50" i="12"/>
  <c r="I50" i="12"/>
  <c r="H50" i="12"/>
  <c r="G50" i="12"/>
  <c r="E50" i="12"/>
  <c r="D50" i="12"/>
  <c r="C50" i="12"/>
  <c r="N49" i="12"/>
  <c r="B49" i="12"/>
  <c r="F49" i="12" s="1"/>
  <c r="N48" i="12"/>
  <c r="B48" i="12"/>
  <c r="F48" i="12" s="1"/>
  <c r="N47" i="12"/>
  <c r="B47" i="12"/>
  <c r="F47" i="12" s="1"/>
  <c r="N46" i="12"/>
  <c r="B46" i="12"/>
  <c r="F46" i="12" s="1"/>
  <c r="N45" i="12"/>
  <c r="B45" i="12"/>
  <c r="Q44" i="12"/>
  <c r="P44" i="12"/>
  <c r="O44" i="12"/>
  <c r="M44" i="12"/>
  <c r="L44" i="12"/>
  <c r="K44" i="12"/>
  <c r="J44" i="12"/>
  <c r="I44" i="12"/>
  <c r="H44" i="12"/>
  <c r="G44" i="12"/>
  <c r="E44" i="12"/>
  <c r="D44" i="12"/>
  <c r="C44" i="12"/>
  <c r="N43" i="12"/>
  <c r="B43" i="12"/>
  <c r="F43" i="12" s="1"/>
  <c r="N42" i="12"/>
  <c r="B42" i="12"/>
  <c r="F42" i="12" s="1"/>
  <c r="N41" i="12"/>
  <c r="B41" i="12"/>
  <c r="F41" i="12" s="1"/>
  <c r="N40" i="12"/>
  <c r="B40" i="12"/>
  <c r="F40" i="12" s="1"/>
  <c r="N38" i="12"/>
  <c r="B38" i="12"/>
  <c r="F38" i="12" s="1"/>
  <c r="N37" i="12"/>
  <c r="N32" i="12"/>
  <c r="B32" i="12"/>
  <c r="N28" i="12"/>
  <c r="B28" i="12"/>
  <c r="N24" i="12"/>
  <c r="B24" i="12"/>
  <c r="F24" i="12" s="1"/>
  <c r="N22" i="12"/>
  <c r="B22" i="12"/>
  <c r="F22" i="12" s="1"/>
  <c r="N21" i="12"/>
  <c r="B21" i="12"/>
  <c r="F21" i="12" s="1"/>
  <c r="N19" i="12"/>
  <c r="B19" i="12"/>
  <c r="F19" i="12" s="1"/>
  <c r="N18" i="12"/>
  <c r="B18" i="12"/>
  <c r="F18" i="12" s="1"/>
  <c r="N17" i="12"/>
  <c r="B17" i="12"/>
  <c r="F17" i="12" s="1"/>
  <c r="N15" i="12"/>
  <c r="B15" i="12"/>
  <c r="F15" i="12" s="1"/>
  <c r="N14" i="12"/>
  <c r="B14" i="12"/>
  <c r="F14" i="12" s="1"/>
  <c r="N13" i="12"/>
  <c r="B13" i="12"/>
  <c r="F13" i="12" s="1"/>
  <c r="N12" i="12"/>
  <c r="B12" i="12"/>
  <c r="Q11" i="12"/>
  <c r="P11" i="12"/>
  <c r="O11" i="12"/>
  <c r="M11" i="12"/>
  <c r="L11" i="12"/>
  <c r="K11" i="12"/>
  <c r="J11" i="12"/>
  <c r="I11" i="12"/>
  <c r="H11" i="12"/>
  <c r="G11" i="12"/>
  <c r="E11" i="12"/>
  <c r="D11" i="12"/>
  <c r="C11" i="12"/>
  <c r="N10" i="12"/>
  <c r="B10" i="12"/>
  <c r="F10" i="12" s="1"/>
  <c r="N7" i="12"/>
  <c r="B7" i="12"/>
  <c r="F7" i="12" s="1"/>
  <c r="N6" i="12"/>
  <c r="B6" i="12"/>
  <c r="F6" i="12" s="1"/>
  <c r="N5" i="12"/>
  <c r="B5" i="12"/>
  <c r="Q8" i="8"/>
  <c r="Q27" i="8" s="1"/>
  <c r="Q21" i="8"/>
  <c r="Q26" i="8"/>
  <c r="Q36" i="8"/>
  <c r="Q45" i="8" s="1"/>
  <c r="Q42" i="8"/>
  <c r="Q44" i="8"/>
  <c r="Q48" i="8"/>
  <c r="Q62" i="8" s="1"/>
  <c r="Q55" i="8"/>
  <c r="Q61" i="8"/>
  <c r="Q67" i="8"/>
  <c r="Q74" i="8" s="1"/>
  <c r="Q70" i="8"/>
  <c r="Q73" i="8"/>
  <c r="Q84" i="8"/>
  <c r="Q117" i="8" s="1"/>
  <c r="Q97" i="8"/>
  <c r="Q116" i="8"/>
  <c r="Q122" i="8"/>
  <c r="Q134" i="8" s="1"/>
  <c r="Q129" i="8"/>
  <c r="Q133" i="8"/>
  <c r="Q138" i="8"/>
  <c r="Q143" i="8" s="1"/>
  <c r="Q142" i="8"/>
  <c r="F142" i="11"/>
  <c r="N142" i="11"/>
  <c r="B141" i="11"/>
  <c r="B136" i="11"/>
  <c r="B137" i="11"/>
  <c r="B135" i="11"/>
  <c r="B133" i="11"/>
  <c r="B132" i="11"/>
  <c r="B116" i="11"/>
  <c r="B117" i="11"/>
  <c r="B118" i="11"/>
  <c r="B119" i="11"/>
  <c r="B120" i="11"/>
  <c r="B121" i="11"/>
  <c r="B122" i="11"/>
  <c r="B123" i="11"/>
  <c r="B124" i="11"/>
  <c r="B125" i="11"/>
  <c r="B126" i="11"/>
  <c r="B127" i="11"/>
  <c r="B128" i="11"/>
  <c r="B115" i="11"/>
  <c r="B94" i="11"/>
  <c r="B95" i="11"/>
  <c r="B96" i="11"/>
  <c r="B97" i="11"/>
  <c r="B98" i="11"/>
  <c r="B99" i="11"/>
  <c r="B100" i="11"/>
  <c r="B101" i="11"/>
  <c r="B102" i="11"/>
  <c r="B103" i="11"/>
  <c r="B104" i="11"/>
  <c r="B105" i="11"/>
  <c r="B106" i="11"/>
  <c r="B107" i="11"/>
  <c r="B108" i="11"/>
  <c r="B109" i="11"/>
  <c r="B110" i="11"/>
  <c r="B93" i="11"/>
  <c r="B82" i="11"/>
  <c r="B83" i="11"/>
  <c r="B84" i="11"/>
  <c r="B85" i="11"/>
  <c r="B86" i="11"/>
  <c r="B87" i="11"/>
  <c r="B88" i="11"/>
  <c r="B89" i="11"/>
  <c r="B90" i="11"/>
  <c r="B91" i="11"/>
  <c r="B81" i="11"/>
  <c r="B73" i="11"/>
  <c r="B74" i="11"/>
  <c r="B75" i="11"/>
  <c r="B76" i="11"/>
  <c r="B77" i="11"/>
  <c r="B78" i="11"/>
  <c r="B79" i="11"/>
  <c r="B72" i="11"/>
  <c r="B67" i="11"/>
  <c r="B66" i="11"/>
  <c r="B65" i="11"/>
  <c r="B63" i="11"/>
  <c r="B62" i="11"/>
  <c r="B59" i="11"/>
  <c r="B60" i="11"/>
  <c r="B58" i="11"/>
  <c r="B52" i="11"/>
  <c r="B53" i="11"/>
  <c r="B51" i="11"/>
  <c r="B46" i="11"/>
  <c r="B47" i="11"/>
  <c r="B48" i="11"/>
  <c r="B49" i="11"/>
  <c r="B45" i="11"/>
  <c r="B43" i="11"/>
  <c r="B35" i="11"/>
  <c r="B36" i="11"/>
  <c r="B37" i="11"/>
  <c r="B38" i="11"/>
  <c r="B34" i="11"/>
  <c r="B28" i="11"/>
  <c r="B29" i="11"/>
  <c r="B30" i="11"/>
  <c r="B31" i="11"/>
  <c r="B32" i="11"/>
  <c r="B27" i="11"/>
  <c r="B21" i="11"/>
  <c r="B22" i="11"/>
  <c r="B20" i="11"/>
  <c r="B10" i="11"/>
  <c r="B11" i="11"/>
  <c r="B12" i="11"/>
  <c r="B13" i="11"/>
  <c r="B14" i="11"/>
  <c r="B15" i="11"/>
  <c r="B16" i="11"/>
  <c r="B17" i="11"/>
  <c r="B18" i="11"/>
  <c r="B9" i="11"/>
  <c r="B5" i="11"/>
  <c r="B6" i="11"/>
  <c r="B7" i="11"/>
  <c r="B4" i="11"/>
  <c r="B33" i="12" l="1"/>
  <c r="F33" i="12"/>
  <c r="B73" i="12"/>
  <c r="F73" i="12" s="1"/>
  <c r="B82" i="12"/>
  <c r="F27" i="12"/>
  <c r="B77" i="12"/>
  <c r="F77" i="12" s="1"/>
  <c r="B26" i="12"/>
  <c r="F26" i="12" s="1"/>
  <c r="B11" i="12"/>
  <c r="D136" i="12"/>
  <c r="E51" i="12"/>
  <c r="O51" i="12"/>
  <c r="J66" i="12"/>
  <c r="I125" i="12"/>
  <c r="J83" i="12"/>
  <c r="J125" i="12"/>
  <c r="N124" i="12"/>
  <c r="H51" i="12"/>
  <c r="Q51" i="12"/>
  <c r="K83" i="12"/>
  <c r="I136" i="12"/>
  <c r="E34" i="12"/>
  <c r="O34" i="12"/>
  <c r="I66" i="12"/>
  <c r="L125" i="12"/>
  <c r="J136" i="12"/>
  <c r="B55" i="12"/>
  <c r="F55" i="12" s="1"/>
  <c r="D83" i="12"/>
  <c r="M83" i="12"/>
  <c r="I51" i="12"/>
  <c r="H66" i="12"/>
  <c r="K125" i="12"/>
  <c r="H136" i="12"/>
  <c r="Q136" i="12"/>
  <c r="P34" i="12"/>
  <c r="L83" i="12"/>
  <c r="M125" i="12"/>
  <c r="I34" i="12"/>
  <c r="D125" i="12"/>
  <c r="K136" i="12"/>
  <c r="H34" i="12"/>
  <c r="D51" i="12"/>
  <c r="M51" i="12"/>
  <c r="L136" i="12"/>
  <c r="Q34" i="12"/>
  <c r="N55" i="12"/>
  <c r="P66" i="12"/>
  <c r="K51" i="12"/>
  <c r="L51" i="12"/>
  <c r="J34" i="12"/>
  <c r="K66" i="12"/>
  <c r="E83" i="12"/>
  <c r="O83" i="12"/>
  <c r="O125" i="12"/>
  <c r="M136" i="12"/>
  <c r="J51" i="12"/>
  <c r="Q66" i="12"/>
  <c r="K34" i="12"/>
  <c r="L66" i="12"/>
  <c r="P83" i="12"/>
  <c r="P125" i="12"/>
  <c r="E136" i="12"/>
  <c r="O136" i="12"/>
  <c r="L34" i="12"/>
  <c r="P51" i="12"/>
  <c r="D66" i="12"/>
  <c r="M66" i="12"/>
  <c r="H83" i="12"/>
  <c r="Q83" i="12"/>
  <c r="H125" i="12"/>
  <c r="Q125" i="12"/>
  <c r="P136" i="12"/>
  <c r="D34" i="12"/>
  <c r="M34" i="12"/>
  <c r="E66" i="12"/>
  <c r="O66" i="12"/>
  <c r="I83" i="12"/>
  <c r="B105" i="12"/>
  <c r="F105" i="12" s="1"/>
  <c r="E125" i="12"/>
  <c r="F11" i="12"/>
  <c r="F5" i="12"/>
  <c r="C34" i="12"/>
  <c r="G34" i="12"/>
  <c r="N11" i="12"/>
  <c r="N26" i="12"/>
  <c r="F28" i="12"/>
  <c r="N33" i="12"/>
  <c r="B44" i="12"/>
  <c r="F44" i="12" s="1"/>
  <c r="F37" i="12"/>
  <c r="C51" i="12"/>
  <c r="G51" i="12"/>
  <c r="N44" i="12"/>
  <c r="B50" i="12"/>
  <c r="F50" i="12" s="1"/>
  <c r="F45" i="12"/>
  <c r="N50" i="12"/>
  <c r="B61" i="12"/>
  <c r="F61" i="12" s="1"/>
  <c r="F56" i="12"/>
  <c r="C66" i="12"/>
  <c r="G66" i="12"/>
  <c r="N61" i="12"/>
  <c r="B65" i="12"/>
  <c r="F65" i="12" s="1"/>
  <c r="F62" i="12"/>
  <c r="N65" i="12"/>
  <c r="F69" i="12"/>
  <c r="C83" i="12"/>
  <c r="G83" i="12"/>
  <c r="N73" i="12"/>
  <c r="N77" i="12"/>
  <c r="F82" i="12"/>
  <c r="F78" i="12"/>
  <c r="N82" i="12"/>
  <c r="B93" i="12"/>
  <c r="F93" i="12" s="1"/>
  <c r="F85" i="12"/>
  <c r="C125" i="12"/>
  <c r="G125" i="12"/>
  <c r="N93" i="12"/>
  <c r="N105" i="12"/>
  <c r="B124" i="12"/>
  <c r="F124" i="12" s="1"/>
  <c r="F106" i="12"/>
  <c r="B131" i="12"/>
  <c r="F131" i="12" s="1"/>
  <c r="F129" i="12"/>
  <c r="C136" i="12"/>
  <c r="G136" i="12"/>
  <c r="N131" i="12"/>
  <c r="B135" i="12"/>
  <c r="F135" i="12" s="1"/>
  <c r="F132" i="12"/>
  <c r="N135" i="12"/>
  <c r="Q144" i="8"/>
  <c r="N141" i="11"/>
  <c r="F141" i="11"/>
  <c r="O80" i="11"/>
  <c r="N136" i="11"/>
  <c r="N137" i="11"/>
  <c r="N135" i="11"/>
  <c r="N133" i="11"/>
  <c r="N132" i="11"/>
  <c r="N126" i="11"/>
  <c r="N127" i="11"/>
  <c r="N120" i="11"/>
  <c r="N121" i="11"/>
  <c r="N122" i="11"/>
  <c r="N123" i="11"/>
  <c r="N119" i="11"/>
  <c r="N116" i="11"/>
  <c r="N94" i="11"/>
  <c r="N95" i="11"/>
  <c r="N96" i="11"/>
  <c r="N97" i="11"/>
  <c r="N98" i="11"/>
  <c r="N99" i="11"/>
  <c r="N100" i="11"/>
  <c r="N101" i="11"/>
  <c r="N102" i="11"/>
  <c r="N103" i="11"/>
  <c r="N104" i="11"/>
  <c r="N105" i="11"/>
  <c r="N106" i="11"/>
  <c r="N107" i="11"/>
  <c r="N108" i="11"/>
  <c r="N109" i="11"/>
  <c r="N110" i="11"/>
  <c r="N93" i="11"/>
  <c r="N82" i="11"/>
  <c r="N83" i="11"/>
  <c r="N84" i="11"/>
  <c r="N85" i="11"/>
  <c r="N86" i="11"/>
  <c r="N87" i="11"/>
  <c r="N88" i="11"/>
  <c r="N89" i="11"/>
  <c r="N90" i="11"/>
  <c r="N91" i="11"/>
  <c r="N81" i="11"/>
  <c r="N73" i="11"/>
  <c r="N74" i="11"/>
  <c r="N75" i="11"/>
  <c r="N76" i="11"/>
  <c r="N77" i="11"/>
  <c r="N78" i="11"/>
  <c r="N79" i="11"/>
  <c r="N72" i="11"/>
  <c r="N67" i="11"/>
  <c r="N66" i="11"/>
  <c r="N65" i="11"/>
  <c r="N63" i="11"/>
  <c r="N62" i="11"/>
  <c r="N52" i="11"/>
  <c r="N53" i="11"/>
  <c r="N51" i="11"/>
  <c r="N46" i="11"/>
  <c r="N47" i="11"/>
  <c r="N48" i="11"/>
  <c r="N49" i="11"/>
  <c r="N45" i="11"/>
  <c r="N44" i="11"/>
  <c r="N43" i="11"/>
  <c r="N35" i="11"/>
  <c r="N36" i="11"/>
  <c r="N37" i="11"/>
  <c r="N38" i="11"/>
  <c r="N34" i="11"/>
  <c r="N28" i="11"/>
  <c r="N29" i="11"/>
  <c r="N30" i="11"/>
  <c r="N31" i="11"/>
  <c r="N32" i="11"/>
  <c r="N27" i="11"/>
  <c r="N21" i="11"/>
  <c r="N22" i="11"/>
  <c r="N20" i="11"/>
  <c r="N10" i="11"/>
  <c r="N11" i="11"/>
  <c r="N12" i="11"/>
  <c r="N13" i="11"/>
  <c r="N14" i="11"/>
  <c r="N15" i="11"/>
  <c r="N16" i="11"/>
  <c r="N17" i="11"/>
  <c r="N18" i="11"/>
  <c r="N9" i="11"/>
  <c r="N7" i="11"/>
  <c r="N5" i="11"/>
  <c r="N6" i="11"/>
  <c r="F67" i="11"/>
  <c r="Q138" i="11"/>
  <c r="P138" i="11"/>
  <c r="O138" i="11"/>
  <c r="M138" i="11"/>
  <c r="L138" i="11"/>
  <c r="K138" i="11"/>
  <c r="J138" i="11"/>
  <c r="I138" i="11"/>
  <c r="H138" i="11"/>
  <c r="G138" i="11"/>
  <c r="E138" i="11"/>
  <c r="D138" i="11"/>
  <c r="C138" i="11"/>
  <c r="B138" i="11"/>
  <c r="F137" i="11"/>
  <c r="F136" i="11"/>
  <c r="F135" i="11"/>
  <c r="Q134" i="11"/>
  <c r="P134" i="11"/>
  <c r="P139" i="11" s="1"/>
  <c r="O134" i="11"/>
  <c r="M134" i="11"/>
  <c r="L134" i="11"/>
  <c r="K134" i="11"/>
  <c r="J134" i="11"/>
  <c r="I134" i="11"/>
  <c r="H134" i="11"/>
  <c r="G134" i="11"/>
  <c r="E134" i="11"/>
  <c r="D134" i="11"/>
  <c r="D139" i="11" s="1"/>
  <c r="C134" i="11"/>
  <c r="B134" i="11"/>
  <c r="F133" i="11"/>
  <c r="F132" i="11"/>
  <c r="F127" i="11"/>
  <c r="F126" i="11"/>
  <c r="N125" i="11"/>
  <c r="F125" i="11"/>
  <c r="F123" i="11"/>
  <c r="F122" i="11"/>
  <c r="F121" i="11"/>
  <c r="F120" i="11"/>
  <c r="F119" i="11"/>
  <c r="N117" i="11"/>
  <c r="F117" i="11"/>
  <c r="F116" i="11"/>
  <c r="N115" i="11"/>
  <c r="F115" i="11"/>
  <c r="E111" i="11"/>
  <c r="D111" i="11"/>
  <c r="C111" i="11"/>
  <c r="B111" i="11"/>
  <c r="F110" i="11"/>
  <c r="F109" i="11"/>
  <c r="F108" i="11"/>
  <c r="F107" i="11"/>
  <c r="F106" i="11"/>
  <c r="F105" i="11"/>
  <c r="F104" i="11"/>
  <c r="F103" i="11"/>
  <c r="F102" i="11"/>
  <c r="F100" i="11"/>
  <c r="F99" i="11"/>
  <c r="F98" i="11"/>
  <c r="F97" i="11"/>
  <c r="F96" i="11"/>
  <c r="F94" i="11"/>
  <c r="F93" i="11"/>
  <c r="Q92" i="11"/>
  <c r="P92" i="11"/>
  <c r="O92" i="11"/>
  <c r="O112" i="11" s="1"/>
  <c r="M92" i="11"/>
  <c r="L92" i="11"/>
  <c r="K92" i="11"/>
  <c r="J92" i="11"/>
  <c r="I92" i="11"/>
  <c r="H92" i="11"/>
  <c r="G92" i="11"/>
  <c r="E92" i="11"/>
  <c r="D92" i="11"/>
  <c r="C92" i="11"/>
  <c r="B92" i="11"/>
  <c r="F91" i="11"/>
  <c r="F90" i="11"/>
  <c r="F88" i="11"/>
  <c r="F87" i="11"/>
  <c r="F86" i="11"/>
  <c r="F85" i="11"/>
  <c r="F84" i="11"/>
  <c r="F82" i="11"/>
  <c r="Q80" i="11"/>
  <c r="P80" i="11"/>
  <c r="M80" i="11"/>
  <c r="L80" i="11"/>
  <c r="K80" i="11"/>
  <c r="K112" i="11" s="1"/>
  <c r="J80" i="11"/>
  <c r="J112" i="11" s="1"/>
  <c r="I80" i="11"/>
  <c r="H80" i="11"/>
  <c r="G80" i="11"/>
  <c r="D80" i="11"/>
  <c r="C80" i="11"/>
  <c r="B80" i="11"/>
  <c r="F79" i="11"/>
  <c r="F78" i="11"/>
  <c r="F77" i="11"/>
  <c r="F76" i="11"/>
  <c r="F75" i="11"/>
  <c r="F74" i="11"/>
  <c r="F73" i="11"/>
  <c r="F72" i="11"/>
  <c r="Q68" i="11"/>
  <c r="P68" i="11"/>
  <c r="O68" i="11"/>
  <c r="M68" i="11"/>
  <c r="L68" i="11"/>
  <c r="K68" i="11"/>
  <c r="J68" i="11"/>
  <c r="I68" i="11"/>
  <c r="H68" i="11"/>
  <c r="G68" i="11"/>
  <c r="E68" i="11"/>
  <c r="D68" i="11"/>
  <c r="C68" i="11"/>
  <c r="B68" i="11"/>
  <c r="F66" i="11"/>
  <c r="F65" i="11"/>
  <c r="Q64" i="11"/>
  <c r="P64" i="11"/>
  <c r="O64" i="11"/>
  <c r="M64" i="11"/>
  <c r="L64" i="11"/>
  <c r="K64" i="11"/>
  <c r="J64" i="11"/>
  <c r="I64" i="11"/>
  <c r="H64" i="11"/>
  <c r="G64" i="11"/>
  <c r="E64" i="11"/>
  <c r="D64" i="11"/>
  <c r="C64" i="11"/>
  <c r="B64" i="11"/>
  <c r="F63" i="11"/>
  <c r="Q61" i="11"/>
  <c r="P61" i="11"/>
  <c r="O61" i="11"/>
  <c r="M61" i="11"/>
  <c r="L61" i="11"/>
  <c r="K61" i="11"/>
  <c r="J61" i="11"/>
  <c r="I61" i="11"/>
  <c r="H61" i="11"/>
  <c r="G61" i="11"/>
  <c r="E61" i="11"/>
  <c r="D61" i="11"/>
  <c r="C61" i="11"/>
  <c r="B61" i="11"/>
  <c r="F60" i="11"/>
  <c r="N59" i="11"/>
  <c r="F59" i="11"/>
  <c r="N58" i="11"/>
  <c r="F58" i="11"/>
  <c r="Q54" i="11"/>
  <c r="P54" i="11"/>
  <c r="O54" i="11"/>
  <c r="M54" i="11"/>
  <c r="L54" i="11"/>
  <c r="K54" i="11"/>
  <c r="J54" i="11"/>
  <c r="I54" i="11"/>
  <c r="H54" i="11"/>
  <c r="G54" i="11"/>
  <c r="E54" i="11"/>
  <c r="D54" i="11"/>
  <c r="C54" i="11"/>
  <c r="B54" i="11"/>
  <c r="F53" i="11"/>
  <c r="F52" i="11"/>
  <c r="F51" i="11"/>
  <c r="Q50" i="11"/>
  <c r="P50" i="11"/>
  <c r="O50" i="11"/>
  <c r="O55" i="11" s="1"/>
  <c r="M50" i="11"/>
  <c r="L50" i="11"/>
  <c r="L55" i="11" s="1"/>
  <c r="K50" i="11"/>
  <c r="J50" i="11"/>
  <c r="I50" i="11"/>
  <c r="H50" i="11"/>
  <c r="G50" i="11"/>
  <c r="E50" i="11"/>
  <c r="E55" i="11" s="1"/>
  <c r="D50" i="11"/>
  <c r="C50" i="11"/>
  <c r="B50" i="11"/>
  <c r="F49" i="11"/>
  <c r="F48" i="11"/>
  <c r="F47" i="11"/>
  <c r="F46" i="11"/>
  <c r="F45" i="11"/>
  <c r="F44" i="11"/>
  <c r="F43" i="11"/>
  <c r="Q39" i="11"/>
  <c r="P39" i="11"/>
  <c r="O39" i="11"/>
  <c r="M39" i="11"/>
  <c r="L39" i="11"/>
  <c r="K39" i="11"/>
  <c r="J39" i="11"/>
  <c r="I39" i="11"/>
  <c r="H39" i="11"/>
  <c r="G39" i="11"/>
  <c r="E39" i="11"/>
  <c r="D39" i="11"/>
  <c r="C39" i="11"/>
  <c r="B39" i="11"/>
  <c r="F38" i="11"/>
  <c r="F37" i="11"/>
  <c r="F36" i="11"/>
  <c r="F35" i="11"/>
  <c r="F34" i="11"/>
  <c r="Q33" i="11"/>
  <c r="P33" i="11"/>
  <c r="O33" i="11"/>
  <c r="M33" i="11"/>
  <c r="L33" i="11"/>
  <c r="K33" i="11"/>
  <c r="J33" i="11"/>
  <c r="I33" i="11"/>
  <c r="H33" i="11"/>
  <c r="G33" i="11"/>
  <c r="E33" i="11"/>
  <c r="D33" i="11"/>
  <c r="C33" i="11"/>
  <c r="B33" i="11"/>
  <c r="F32" i="11"/>
  <c r="F31" i="11"/>
  <c r="F30" i="11"/>
  <c r="F29" i="11"/>
  <c r="F28" i="11"/>
  <c r="F27" i="11"/>
  <c r="Q23" i="11"/>
  <c r="P23" i="11"/>
  <c r="O23" i="11"/>
  <c r="M23" i="11"/>
  <c r="L23" i="11"/>
  <c r="K23" i="11"/>
  <c r="J23" i="11"/>
  <c r="I23" i="11"/>
  <c r="H23" i="11"/>
  <c r="G23" i="11"/>
  <c r="E23" i="11"/>
  <c r="D23" i="11"/>
  <c r="C23" i="11"/>
  <c r="B23" i="11"/>
  <c r="F21" i="11"/>
  <c r="F20" i="11"/>
  <c r="Q19" i="11"/>
  <c r="P19" i="11"/>
  <c r="O19" i="11"/>
  <c r="M19" i="11"/>
  <c r="L19" i="11"/>
  <c r="K19" i="11"/>
  <c r="J19" i="11"/>
  <c r="I19" i="11"/>
  <c r="H19" i="11"/>
  <c r="G19" i="11"/>
  <c r="E19" i="11"/>
  <c r="D19" i="11"/>
  <c r="C19" i="11"/>
  <c r="B19" i="11"/>
  <c r="F18" i="11"/>
  <c r="F17" i="11"/>
  <c r="F16" i="11"/>
  <c r="F15" i="11"/>
  <c r="F14" i="11"/>
  <c r="F13" i="11"/>
  <c r="F12" i="11"/>
  <c r="F11" i="11"/>
  <c r="F10" i="11"/>
  <c r="Q8" i="11"/>
  <c r="P8" i="11"/>
  <c r="O8" i="11"/>
  <c r="M8" i="11"/>
  <c r="L8" i="11"/>
  <c r="K8" i="11"/>
  <c r="J8" i="11"/>
  <c r="I8" i="11"/>
  <c r="H8" i="11"/>
  <c r="G8" i="11"/>
  <c r="E8" i="11"/>
  <c r="D8" i="11"/>
  <c r="C8" i="11"/>
  <c r="B8" i="11"/>
  <c r="F7" i="11"/>
  <c r="F6" i="11"/>
  <c r="F5" i="11"/>
  <c r="N4" i="11"/>
  <c r="F4" i="11"/>
  <c r="G137" i="12" l="1"/>
  <c r="G139" i="12" s="1"/>
  <c r="P137" i="12"/>
  <c r="J137" i="12"/>
  <c r="I137" i="12"/>
  <c r="M137" i="12"/>
  <c r="H137" i="12"/>
  <c r="H139" i="12" s="1"/>
  <c r="K137" i="12"/>
  <c r="L137" i="12"/>
  <c r="O137" i="12"/>
  <c r="Q137" i="12"/>
  <c r="E139" i="12"/>
  <c r="E137" i="12"/>
  <c r="C137" i="12"/>
  <c r="C139" i="12"/>
  <c r="D137" i="12"/>
  <c r="D139" i="12"/>
  <c r="N136" i="12"/>
  <c r="N66" i="12"/>
  <c r="N125" i="12"/>
  <c r="N51" i="12"/>
  <c r="N83" i="12"/>
  <c r="B136" i="12"/>
  <c r="F136" i="12" s="1"/>
  <c r="B125" i="12"/>
  <c r="F125" i="12" s="1"/>
  <c r="B83" i="12"/>
  <c r="F83" i="12" s="1"/>
  <c r="B66" i="12"/>
  <c r="F66" i="12" s="1"/>
  <c r="B51" i="12"/>
  <c r="F51" i="12" s="1"/>
  <c r="N34" i="12"/>
  <c r="B34" i="12"/>
  <c r="F34" i="12" s="1"/>
  <c r="D24" i="11"/>
  <c r="K40" i="11"/>
  <c r="O69" i="11"/>
  <c r="L40" i="11"/>
  <c r="L112" i="11"/>
  <c r="M139" i="11"/>
  <c r="E69" i="11"/>
  <c r="K24" i="11"/>
  <c r="L69" i="11"/>
  <c r="D40" i="11"/>
  <c r="H69" i="11"/>
  <c r="Q69" i="11"/>
  <c r="P24" i="11"/>
  <c r="E40" i="11"/>
  <c r="O40" i="11"/>
  <c r="H139" i="11"/>
  <c r="Q139" i="11"/>
  <c r="L24" i="11"/>
  <c r="D69" i="11"/>
  <c r="I24" i="11"/>
  <c r="J69" i="11"/>
  <c r="D112" i="11"/>
  <c r="H112" i="11"/>
  <c r="I55" i="11"/>
  <c r="J139" i="11"/>
  <c r="J40" i="11"/>
  <c r="E24" i="11"/>
  <c r="O24" i="11"/>
  <c r="P69" i="11"/>
  <c r="H24" i="11"/>
  <c r="Q24" i="11"/>
  <c r="D55" i="11"/>
  <c r="M55" i="11"/>
  <c r="I69" i="11"/>
  <c r="M112" i="11"/>
  <c r="E139" i="11"/>
  <c r="O139" i="11"/>
  <c r="J24" i="11"/>
  <c r="P40" i="11"/>
  <c r="P55" i="11"/>
  <c r="K69" i="11"/>
  <c r="Q112" i="11"/>
  <c r="H40" i="11"/>
  <c r="Q40" i="11"/>
  <c r="H55" i="11"/>
  <c r="Q55" i="11"/>
  <c r="I139" i="11"/>
  <c r="P112" i="11"/>
  <c r="I40" i="11"/>
  <c r="I112" i="11"/>
  <c r="J55" i="11"/>
  <c r="K139" i="11"/>
  <c r="B55" i="11"/>
  <c r="L139" i="11"/>
  <c r="B139" i="11"/>
  <c r="B112" i="11"/>
  <c r="B69" i="11"/>
  <c r="B40" i="11"/>
  <c r="B24" i="11"/>
  <c r="N19" i="11"/>
  <c r="G112" i="11"/>
  <c r="N111" i="11"/>
  <c r="N134" i="11"/>
  <c r="N92" i="11"/>
  <c r="E112" i="11"/>
  <c r="N80" i="11"/>
  <c r="M69" i="11"/>
  <c r="K55" i="11"/>
  <c r="M40" i="11"/>
  <c r="M24" i="11"/>
  <c r="C24" i="11"/>
  <c r="F8" i="11"/>
  <c r="G24" i="11"/>
  <c r="N8" i="11"/>
  <c r="F19" i="11"/>
  <c r="F23" i="11"/>
  <c r="N23" i="11"/>
  <c r="C40" i="11"/>
  <c r="F33" i="11"/>
  <c r="G40" i="11"/>
  <c r="N33" i="11"/>
  <c r="F39" i="11"/>
  <c r="N39" i="11"/>
  <c r="C55" i="11"/>
  <c r="F50" i="11"/>
  <c r="G55" i="11"/>
  <c r="N50" i="11"/>
  <c r="F54" i="11"/>
  <c r="N54" i="11"/>
  <c r="C69" i="11"/>
  <c r="F61" i="11"/>
  <c r="G69" i="11"/>
  <c r="N61" i="11"/>
  <c r="F64" i="11"/>
  <c r="N64" i="11"/>
  <c r="F68" i="11"/>
  <c r="N68" i="11"/>
  <c r="C112" i="11"/>
  <c r="F80" i="11"/>
  <c r="F92" i="11"/>
  <c r="F111" i="11"/>
  <c r="F118" i="11"/>
  <c r="N118" i="11"/>
  <c r="F124" i="11"/>
  <c r="N124" i="11"/>
  <c r="F128" i="11"/>
  <c r="N128" i="11"/>
  <c r="C139" i="11"/>
  <c r="F134" i="11"/>
  <c r="G139" i="11"/>
  <c r="F138" i="11"/>
  <c r="N138" i="11"/>
  <c r="F115" i="10"/>
  <c r="F104" i="10"/>
  <c r="O99" i="10"/>
  <c r="Q99" i="10"/>
  <c r="P99" i="10"/>
  <c r="M99" i="10"/>
  <c r="L99" i="10"/>
  <c r="K99" i="10"/>
  <c r="J99" i="10"/>
  <c r="I99" i="10"/>
  <c r="H99" i="10"/>
  <c r="G99" i="10"/>
  <c r="E99" i="10"/>
  <c r="D99" i="10"/>
  <c r="C99" i="10"/>
  <c r="B99" i="10"/>
  <c r="F24" i="10"/>
  <c r="F23" i="10"/>
  <c r="F13" i="10"/>
  <c r="N4" i="10"/>
  <c r="Q146" i="10"/>
  <c r="P146" i="10"/>
  <c r="O146" i="10"/>
  <c r="M146" i="10"/>
  <c r="L146" i="10"/>
  <c r="K146" i="10"/>
  <c r="J146" i="10"/>
  <c r="I146" i="10"/>
  <c r="H146" i="10"/>
  <c r="G146" i="10"/>
  <c r="E146" i="10"/>
  <c r="D146" i="10"/>
  <c r="C146" i="10"/>
  <c r="B146" i="10"/>
  <c r="F145" i="10"/>
  <c r="N144" i="10"/>
  <c r="F144" i="10"/>
  <c r="F143" i="10"/>
  <c r="Q142" i="10"/>
  <c r="P142" i="10"/>
  <c r="O142" i="10"/>
  <c r="M142" i="10"/>
  <c r="L142" i="10"/>
  <c r="K142" i="10"/>
  <c r="J142" i="10"/>
  <c r="I142" i="10"/>
  <c r="H142" i="10"/>
  <c r="G142" i="10"/>
  <c r="E142" i="10"/>
  <c r="E147" i="10" s="1"/>
  <c r="D142" i="10"/>
  <c r="C142" i="10"/>
  <c r="B142" i="10"/>
  <c r="N141" i="10"/>
  <c r="F141" i="10"/>
  <c r="F140" i="10"/>
  <c r="F137" i="10"/>
  <c r="Q136" i="10"/>
  <c r="P136" i="10"/>
  <c r="O136" i="10"/>
  <c r="M136" i="10"/>
  <c r="L136" i="10"/>
  <c r="K136" i="10"/>
  <c r="J136" i="10"/>
  <c r="I136" i="10"/>
  <c r="H136" i="10"/>
  <c r="G136" i="10"/>
  <c r="E136" i="10"/>
  <c r="D136" i="10"/>
  <c r="C136" i="10"/>
  <c r="B136" i="10"/>
  <c r="F135" i="10"/>
  <c r="F134" i="10"/>
  <c r="N133" i="10"/>
  <c r="F133" i="10"/>
  <c r="Q132" i="10"/>
  <c r="P132" i="10"/>
  <c r="O132" i="10"/>
  <c r="M132" i="10"/>
  <c r="L132" i="10"/>
  <c r="K132" i="10"/>
  <c r="J132" i="10"/>
  <c r="I132" i="10"/>
  <c r="H132" i="10"/>
  <c r="G132" i="10"/>
  <c r="E132" i="10"/>
  <c r="D132" i="10"/>
  <c r="C132" i="10"/>
  <c r="B132" i="10"/>
  <c r="F131" i="10"/>
  <c r="F130" i="10"/>
  <c r="N129" i="10"/>
  <c r="F129" i="10"/>
  <c r="F128" i="10"/>
  <c r="F127" i="10"/>
  <c r="Q126" i="10"/>
  <c r="P126" i="10"/>
  <c r="O126" i="10"/>
  <c r="M126" i="10"/>
  <c r="L126" i="10"/>
  <c r="K126" i="10"/>
  <c r="J126" i="10"/>
  <c r="I126" i="10"/>
  <c r="H126" i="10"/>
  <c r="G126" i="10"/>
  <c r="E126" i="10"/>
  <c r="D126" i="10"/>
  <c r="C126" i="10"/>
  <c r="B126" i="10"/>
  <c r="N125" i="10"/>
  <c r="F125" i="10"/>
  <c r="F124" i="10"/>
  <c r="N123" i="10"/>
  <c r="F123" i="10"/>
  <c r="Q119" i="10"/>
  <c r="P119" i="10"/>
  <c r="O119" i="10"/>
  <c r="M119" i="10"/>
  <c r="L119" i="10"/>
  <c r="K119" i="10"/>
  <c r="J119" i="10"/>
  <c r="I119" i="10"/>
  <c r="H119" i="10"/>
  <c r="G119" i="10"/>
  <c r="E119" i="10"/>
  <c r="D119" i="10"/>
  <c r="C119" i="10"/>
  <c r="B119" i="10"/>
  <c r="N118" i="10"/>
  <c r="F118" i="10"/>
  <c r="F117" i="10"/>
  <c r="F116" i="10"/>
  <c r="F114" i="10"/>
  <c r="N113" i="10"/>
  <c r="F113" i="10"/>
  <c r="F112" i="10"/>
  <c r="F111" i="10"/>
  <c r="F110" i="10"/>
  <c r="N109" i="10"/>
  <c r="F109" i="10"/>
  <c r="N108" i="10"/>
  <c r="F107" i="10"/>
  <c r="N106" i="10"/>
  <c r="F106" i="10"/>
  <c r="N105" i="10"/>
  <c r="F105" i="10"/>
  <c r="F103" i="10"/>
  <c r="F101" i="10"/>
  <c r="F100" i="10"/>
  <c r="F98" i="10"/>
  <c r="F97" i="10"/>
  <c r="F96" i="10"/>
  <c r="F94" i="10"/>
  <c r="F93" i="10"/>
  <c r="F92" i="10"/>
  <c r="F91" i="10"/>
  <c r="F90" i="10"/>
  <c r="F88" i="10"/>
  <c r="Q86" i="10"/>
  <c r="P86" i="10"/>
  <c r="M86" i="10"/>
  <c r="L86" i="10"/>
  <c r="K86" i="10"/>
  <c r="J86" i="10"/>
  <c r="I86" i="10"/>
  <c r="H86" i="10"/>
  <c r="G86" i="10"/>
  <c r="E86" i="10"/>
  <c r="D86" i="10"/>
  <c r="C86" i="10"/>
  <c r="B86" i="10"/>
  <c r="F85" i="10"/>
  <c r="F84" i="10"/>
  <c r="F83" i="10"/>
  <c r="F82" i="10"/>
  <c r="F81" i="10"/>
  <c r="F80" i="10"/>
  <c r="F79" i="10"/>
  <c r="F78" i="10"/>
  <c r="Q74" i="10"/>
  <c r="P74" i="10"/>
  <c r="O74" i="10"/>
  <c r="M74" i="10"/>
  <c r="L74" i="10"/>
  <c r="K74" i="10"/>
  <c r="J74" i="10"/>
  <c r="I74" i="10"/>
  <c r="H74" i="10"/>
  <c r="G74" i="10"/>
  <c r="E74" i="10"/>
  <c r="D74" i="10"/>
  <c r="C74" i="10"/>
  <c r="B74" i="10"/>
  <c r="F73" i="10"/>
  <c r="F72" i="10"/>
  <c r="Q71" i="10"/>
  <c r="P71" i="10"/>
  <c r="O71" i="10"/>
  <c r="M71" i="10"/>
  <c r="L71" i="10"/>
  <c r="K71" i="10"/>
  <c r="J71" i="10"/>
  <c r="I71" i="10"/>
  <c r="H71" i="10"/>
  <c r="G71" i="10"/>
  <c r="E71" i="10"/>
  <c r="D71" i="10"/>
  <c r="C71" i="10"/>
  <c r="B71" i="10"/>
  <c r="F70" i="10"/>
  <c r="Q68" i="10"/>
  <c r="P68" i="10"/>
  <c r="O68" i="10"/>
  <c r="M68" i="10"/>
  <c r="L68" i="10"/>
  <c r="K68" i="10"/>
  <c r="J68" i="10"/>
  <c r="I68" i="10"/>
  <c r="H68" i="10"/>
  <c r="G68" i="10"/>
  <c r="E68" i="10"/>
  <c r="D68" i="10"/>
  <c r="C68" i="10"/>
  <c r="B68" i="10"/>
  <c r="F67" i="10"/>
  <c r="N66" i="10"/>
  <c r="F66" i="10"/>
  <c r="N65" i="10"/>
  <c r="F65" i="10"/>
  <c r="Q61" i="10"/>
  <c r="P61" i="10"/>
  <c r="O61" i="10"/>
  <c r="M61" i="10"/>
  <c r="L61" i="10"/>
  <c r="K61" i="10"/>
  <c r="J61" i="10"/>
  <c r="I61" i="10"/>
  <c r="H61" i="10"/>
  <c r="G61" i="10"/>
  <c r="E61" i="10"/>
  <c r="D61" i="10"/>
  <c r="C61" i="10"/>
  <c r="B61" i="10"/>
  <c r="F58" i="10"/>
  <c r="F57" i="10"/>
  <c r="F56" i="10"/>
  <c r="N55" i="10"/>
  <c r="F55" i="10"/>
  <c r="Q54" i="10"/>
  <c r="P54" i="10"/>
  <c r="O54" i="10"/>
  <c r="M54" i="10"/>
  <c r="L54" i="10"/>
  <c r="K54" i="10"/>
  <c r="J54" i="10"/>
  <c r="I54" i="10"/>
  <c r="H54" i="10"/>
  <c r="G54" i="10"/>
  <c r="E54" i="10"/>
  <c r="D54" i="10"/>
  <c r="C54" i="10"/>
  <c r="B54" i="10"/>
  <c r="F53" i="10"/>
  <c r="F52" i="10"/>
  <c r="F51" i="10"/>
  <c r="F50" i="10"/>
  <c r="F49" i="10"/>
  <c r="F48" i="10"/>
  <c r="F47" i="10"/>
  <c r="Q43" i="10"/>
  <c r="P43" i="10"/>
  <c r="O43" i="10"/>
  <c r="M43" i="10"/>
  <c r="L43" i="10"/>
  <c r="K43" i="10"/>
  <c r="J43" i="10"/>
  <c r="I43" i="10"/>
  <c r="H43" i="10"/>
  <c r="G43" i="10"/>
  <c r="E43" i="10"/>
  <c r="D43" i="10"/>
  <c r="C43" i="10"/>
  <c r="B43" i="10"/>
  <c r="N42" i="10"/>
  <c r="F42" i="10"/>
  <c r="N41" i="10"/>
  <c r="F41" i="10"/>
  <c r="N40" i="10"/>
  <c r="F40" i="10"/>
  <c r="F39" i="10"/>
  <c r="F38" i="10"/>
  <c r="Q37" i="10"/>
  <c r="P37" i="10"/>
  <c r="O37" i="10"/>
  <c r="M37" i="10"/>
  <c r="L37" i="10"/>
  <c r="K37" i="10"/>
  <c r="J37" i="10"/>
  <c r="I37" i="10"/>
  <c r="H37" i="10"/>
  <c r="G37" i="10"/>
  <c r="E37" i="10"/>
  <c r="D37" i="10"/>
  <c r="C37" i="10"/>
  <c r="B37" i="10"/>
  <c r="N36" i="10"/>
  <c r="F36" i="10"/>
  <c r="F35" i="10"/>
  <c r="F34" i="10"/>
  <c r="N33" i="10"/>
  <c r="F33" i="10"/>
  <c r="F32" i="10"/>
  <c r="F31" i="10"/>
  <c r="Q27" i="10"/>
  <c r="P27" i="10"/>
  <c r="O27" i="10"/>
  <c r="M27" i="10"/>
  <c r="L27" i="10"/>
  <c r="K27" i="10"/>
  <c r="J27" i="10"/>
  <c r="I27" i="10"/>
  <c r="H27" i="10"/>
  <c r="G27" i="10"/>
  <c r="E27" i="10"/>
  <c r="D27" i="10"/>
  <c r="C27" i="10"/>
  <c r="B27" i="10"/>
  <c r="N22" i="10"/>
  <c r="F22" i="10"/>
  <c r="Q21" i="10"/>
  <c r="P21" i="10"/>
  <c r="O21" i="10"/>
  <c r="M21" i="10"/>
  <c r="L21" i="10"/>
  <c r="K21" i="10"/>
  <c r="J21" i="10"/>
  <c r="I21" i="10"/>
  <c r="H21" i="10"/>
  <c r="G21" i="10"/>
  <c r="E21" i="10"/>
  <c r="D21" i="10"/>
  <c r="C21" i="10"/>
  <c r="B21" i="10"/>
  <c r="F20" i="10"/>
  <c r="F19" i="10"/>
  <c r="F18" i="10"/>
  <c r="F17" i="10"/>
  <c r="F15" i="10"/>
  <c r="F14" i="10"/>
  <c r="N12" i="10"/>
  <c r="F12" i="10"/>
  <c r="F11" i="10"/>
  <c r="F10" i="10"/>
  <c r="Q8" i="10"/>
  <c r="P8" i="10"/>
  <c r="O8" i="10"/>
  <c r="M8" i="10"/>
  <c r="L8" i="10"/>
  <c r="L28" i="10" s="1"/>
  <c r="K8" i="10"/>
  <c r="J8" i="10"/>
  <c r="I8" i="10"/>
  <c r="H8" i="10"/>
  <c r="G8" i="10"/>
  <c r="E8" i="10"/>
  <c r="D8" i="10"/>
  <c r="D28" i="10" s="1"/>
  <c r="C8" i="10"/>
  <c r="B8" i="10"/>
  <c r="F7" i="10"/>
  <c r="F6" i="10"/>
  <c r="F5" i="10"/>
  <c r="F4" i="10"/>
  <c r="P140" i="9"/>
  <c r="Q140" i="9"/>
  <c r="O140" i="9"/>
  <c r="H140" i="9"/>
  <c r="I140" i="9"/>
  <c r="J140" i="9"/>
  <c r="K140" i="9"/>
  <c r="L140" i="9"/>
  <c r="M140" i="9"/>
  <c r="G140" i="9"/>
  <c r="C140" i="9"/>
  <c r="D140" i="9"/>
  <c r="E140" i="9"/>
  <c r="B140" i="9"/>
  <c r="P136" i="9"/>
  <c r="Q136" i="9"/>
  <c r="O136" i="9"/>
  <c r="H136" i="9"/>
  <c r="H141" i="9" s="1"/>
  <c r="I136" i="9"/>
  <c r="J136" i="9"/>
  <c r="K136" i="9"/>
  <c r="L136" i="9"/>
  <c r="L141" i="9" s="1"/>
  <c r="M136" i="9"/>
  <c r="G136" i="9"/>
  <c r="C136" i="9"/>
  <c r="D136" i="9"/>
  <c r="D141" i="9" s="1"/>
  <c r="E136" i="9"/>
  <c r="B136" i="9"/>
  <c r="P130" i="9"/>
  <c r="Q130" i="9"/>
  <c r="O130" i="9"/>
  <c r="H130" i="9"/>
  <c r="I130" i="9"/>
  <c r="J130" i="9"/>
  <c r="K130" i="9"/>
  <c r="L130" i="9"/>
  <c r="M130" i="9"/>
  <c r="G130" i="9"/>
  <c r="C130" i="9"/>
  <c r="D130" i="9"/>
  <c r="E130" i="9"/>
  <c r="B130" i="9"/>
  <c r="B126" i="9"/>
  <c r="O126" i="9"/>
  <c r="P126" i="9"/>
  <c r="Q126" i="9"/>
  <c r="H126" i="9"/>
  <c r="I126" i="9"/>
  <c r="J126" i="9"/>
  <c r="K126" i="9"/>
  <c r="L126" i="9"/>
  <c r="M126" i="9"/>
  <c r="G126" i="9"/>
  <c r="C126" i="9"/>
  <c r="D126" i="9"/>
  <c r="E126" i="9"/>
  <c r="P120" i="9"/>
  <c r="Q120" i="9"/>
  <c r="O120" i="9"/>
  <c r="H120" i="9"/>
  <c r="I120" i="9"/>
  <c r="J120" i="9"/>
  <c r="K120" i="9"/>
  <c r="L120" i="9"/>
  <c r="M120" i="9"/>
  <c r="G120" i="9"/>
  <c r="C120" i="9"/>
  <c r="D120" i="9"/>
  <c r="E120" i="9"/>
  <c r="B120" i="9"/>
  <c r="P113" i="9"/>
  <c r="Q113" i="9"/>
  <c r="O113" i="9"/>
  <c r="H113" i="9"/>
  <c r="I113" i="9"/>
  <c r="J113" i="9"/>
  <c r="K113" i="9"/>
  <c r="L113" i="9"/>
  <c r="M113" i="9"/>
  <c r="G113" i="9"/>
  <c r="C113" i="9"/>
  <c r="D113" i="9"/>
  <c r="E113" i="9"/>
  <c r="B113" i="9"/>
  <c r="P95" i="9"/>
  <c r="Q95" i="9"/>
  <c r="O95" i="9"/>
  <c r="H95" i="9"/>
  <c r="I95" i="9"/>
  <c r="J95" i="9"/>
  <c r="K95" i="9"/>
  <c r="L95" i="9"/>
  <c r="M95" i="9"/>
  <c r="G95" i="9"/>
  <c r="E95" i="9"/>
  <c r="D95" i="9"/>
  <c r="C95" i="9"/>
  <c r="B95" i="9"/>
  <c r="Q83" i="9"/>
  <c r="Q114" i="9" s="1"/>
  <c r="P83" i="9"/>
  <c r="O83" i="9"/>
  <c r="H83" i="9"/>
  <c r="I83" i="9"/>
  <c r="J83" i="9"/>
  <c r="K83" i="9"/>
  <c r="L83" i="9"/>
  <c r="L114" i="9" s="1"/>
  <c r="M83" i="9"/>
  <c r="G83" i="9"/>
  <c r="C83" i="9"/>
  <c r="C114" i="9" s="1"/>
  <c r="D83" i="9"/>
  <c r="E83" i="9"/>
  <c r="B83" i="9"/>
  <c r="N77" i="9"/>
  <c r="P71" i="9"/>
  <c r="Q71" i="9"/>
  <c r="O71" i="9"/>
  <c r="H71" i="9"/>
  <c r="I71" i="9"/>
  <c r="J71" i="9"/>
  <c r="K71" i="9"/>
  <c r="L71" i="9"/>
  <c r="M71" i="9"/>
  <c r="G71" i="9"/>
  <c r="C71" i="9"/>
  <c r="D71" i="9"/>
  <c r="E71" i="9"/>
  <c r="B71" i="9"/>
  <c r="P68" i="9"/>
  <c r="Q68" i="9"/>
  <c r="O68" i="9"/>
  <c r="H68" i="9"/>
  <c r="I68" i="9"/>
  <c r="J68" i="9"/>
  <c r="K68" i="9"/>
  <c r="L68" i="9"/>
  <c r="M68" i="9"/>
  <c r="G68" i="9"/>
  <c r="C68" i="9"/>
  <c r="D68" i="9"/>
  <c r="E68" i="9"/>
  <c r="B68" i="9"/>
  <c r="P65" i="9"/>
  <c r="Q65" i="9"/>
  <c r="O65" i="9"/>
  <c r="H65" i="9"/>
  <c r="I65" i="9"/>
  <c r="I72" i="9" s="1"/>
  <c r="J65" i="9"/>
  <c r="K65" i="9"/>
  <c r="L65" i="9"/>
  <c r="M65" i="9"/>
  <c r="G65" i="9"/>
  <c r="C65" i="9"/>
  <c r="D65" i="9"/>
  <c r="E65" i="9"/>
  <c r="E72" i="9" s="1"/>
  <c r="B65" i="9"/>
  <c r="P58" i="9"/>
  <c r="Q58" i="9"/>
  <c r="O58" i="9"/>
  <c r="H58" i="9"/>
  <c r="I58" i="9"/>
  <c r="J58" i="9"/>
  <c r="K58" i="9"/>
  <c r="L58" i="9"/>
  <c r="M58" i="9"/>
  <c r="G58" i="9"/>
  <c r="C58" i="9"/>
  <c r="D58" i="9"/>
  <c r="E58" i="9"/>
  <c r="B58" i="9"/>
  <c r="P51" i="9"/>
  <c r="P59" i="9" s="1"/>
  <c r="Q51" i="9"/>
  <c r="O51" i="9"/>
  <c r="H51" i="9"/>
  <c r="I51" i="9"/>
  <c r="I59" i="9" s="1"/>
  <c r="J51" i="9"/>
  <c r="K51" i="9"/>
  <c r="L51" i="9"/>
  <c r="M51" i="9"/>
  <c r="M59" i="9" s="1"/>
  <c r="G51" i="9"/>
  <c r="C51" i="9"/>
  <c r="D51" i="9"/>
  <c r="E51" i="9"/>
  <c r="E59" i="9" s="1"/>
  <c r="B51" i="9"/>
  <c r="P40" i="9"/>
  <c r="Q40" i="9"/>
  <c r="O40" i="9"/>
  <c r="H40" i="9"/>
  <c r="I40" i="9"/>
  <c r="J40" i="9"/>
  <c r="K40" i="9"/>
  <c r="L40" i="9"/>
  <c r="M40" i="9"/>
  <c r="G40" i="9"/>
  <c r="C40" i="9"/>
  <c r="D40" i="9"/>
  <c r="E40" i="9"/>
  <c r="B40" i="9"/>
  <c r="P34" i="9"/>
  <c r="P41" i="9" s="1"/>
  <c r="Q34" i="9"/>
  <c r="O34" i="9"/>
  <c r="H34" i="9"/>
  <c r="I34" i="9"/>
  <c r="I41" i="9" s="1"/>
  <c r="J34" i="9"/>
  <c r="K34" i="9"/>
  <c r="L34" i="9"/>
  <c r="M34" i="9"/>
  <c r="M41" i="9" s="1"/>
  <c r="G34" i="9"/>
  <c r="C34" i="9"/>
  <c r="D34" i="9"/>
  <c r="E34" i="9"/>
  <c r="E41" i="9" s="1"/>
  <c r="B34" i="9"/>
  <c r="P24" i="9"/>
  <c r="Q24" i="9"/>
  <c r="O24" i="9"/>
  <c r="H24" i="9"/>
  <c r="I24" i="9"/>
  <c r="J24" i="9"/>
  <c r="K24" i="9"/>
  <c r="L24" i="9"/>
  <c r="M24" i="9"/>
  <c r="G24" i="9"/>
  <c r="C24" i="9"/>
  <c r="D24" i="9"/>
  <c r="E24" i="9"/>
  <c r="B24" i="9"/>
  <c r="P20" i="9"/>
  <c r="Q20" i="9"/>
  <c r="O20" i="9"/>
  <c r="H20" i="9"/>
  <c r="I20" i="9"/>
  <c r="J20" i="9"/>
  <c r="K20" i="9"/>
  <c r="L20" i="9"/>
  <c r="M20" i="9"/>
  <c r="G20" i="9"/>
  <c r="C20" i="9"/>
  <c r="D20" i="9"/>
  <c r="E20" i="9"/>
  <c r="B20" i="9"/>
  <c r="P8" i="9"/>
  <c r="Q8" i="9"/>
  <c r="O8" i="9"/>
  <c r="H8" i="9"/>
  <c r="I8" i="9"/>
  <c r="J8" i="9"/>
  <c r="K8" i="9"/>
  <c r="L8" i="9"/>
  <c r="M8" i="9"/>
  <c r="G8" i="9"/>
  <c r="B8" i="9"/>
  <c r="D8" i="9"/>
  <c r="E8" i="9"/>
  <c r="C8" i="9"/>
  <c r="C25" i="9" s="1"/>
  <c r="N143" i="9"/>
  <c r="F143" i="9"/>
  <c r="N139" i="9"/>
  <c r="F139" i="9"/>
  <c r="N138" i="9"/>
  <c r="F138" i="9"/>
  <c r="N137" i="9"/>
  <c r="F137" i="9"/>
  <c r="N135" i="9"/>
  <c r="F135" i="9"/>
  <c r="N134" i="9"/>
  <c r="F134" i="9"/>
  <c r="N131" i="9"/>
  <c r="F131" i="9"/>
  <c r="N129" i="9"/>
  <c r="F129" i="9"/>
  <c r="N128" i="9"/>
  <c r="F128" i="9"/>
  <c r="N127" i="9"/>
  <c r="F127" i="9"/>
  <c r="N125" i="9"/>
  <c r="F125" i="9"/>
  <c r="N124" i="9"/>
  <c r="F124" i="9"/>
  <c r="N123" i="9"/>
  <c r="F123" i="9"/>
  <c r="N122" i="9"/>
  <c r="F122" i="9"/>
  <c r="N121" i="9"/>
  <c r="F121" i="9"/>
  <c r="F120" i="9"/>
  <c r="N119" i="9"/>
  <c r="F119" i="9"/>
  <c r="N118" i="9"/>
  <c r="F118" i="9"/>
  <c r="N117" i="9"/>
  <c r="F117" i="9"/>
  <c r="N112" i="9"/>
  <c r="F112" i="9"/>
  <c r="N111" i="9"/>
  <c r="F111" i="9"/>
  <c r="N110" i="9"/>
  <c r="F110" i="9"/>
  <c r="N109" i="9"/>
  <c r="F109" i="9"/>
  <c r="N108" i="9"/>
  <c r="F108" i="9"/>
  <c r="N107" i="9"/>
  <c r="F107" i="9"/>
  <c r="N106" i="9"/>
  <c r="F106" i="9"/>
  <c r="F105" i="9"/>
  <c r="N104" i="9"/>
  <c r="F104" i="9"/>
  <c r="N103" i="9"/>
  <c r="F103" i="9"/>
  <c r="N102" i="9"/>
  <c r="F102" i="9"/>
  <c r="N101" i="9"/>
  <c r="F101" i="9"/>
  <c r="N100" i="9"/>
  <c r="F100" i="9"/>
  <c r="N99" i="9"/>
  <c r="F99" i="9"/>
  <c r="N98" i="9"/>
  <c r="F98" i="9"/>
  <c r="N97" i="9"/>
  <c r="F97" i="9"/>
  <c r="N96" i="9"/>
  <c r="F96" i="9"/>
  <c r="N94" i="9"/>
  <c r="F94" i="9"/>
  <c r="N93" i="9"/>
  <c r="F93" i="9"/>
  <c r="N92" i="9"/>
  <c r="F92" i="9"/>
  <c r="N91" i="9"/>
  <c r="F91" i="9"/>
  <c r="N90" i="9"/>
  <c r="F90" i="9"/>
  <c r="N89" i="9"/>
  <c r="F89" i="9"/>
  <c r="N88" i="9"/>
  <c r="F88" i="9"/>
  <c r="N87" i="9"/>
  <c r="F87" i="9"/>
  <c r="N86" i="9"/>
  <c r="F86" i="9"/>
  <c r="N85" i="9"/>
  <c r="F85" i="9"/>
  <c r="N84" i="9"/>
  <c r="F84" i="9"/>
  <c r="N82" i="9"/>
  <c r="F82" i="9"/>
  <c r="N81" i="9"/>
  <c r="F81" i="9"/>
  <c r="N80" i="9"/>
  <c r="F80" i="9"/>
  <c r="N79" i="9"/>
  <c r="F79" i="9"/>
  <c r="N78" i="9"/>
  <c r="F78" i="9"/>
  <c r="F77" i="9"/>
  <c r="N76" i="9"/>
  <c r="F76" i="9"/>
  <c r="N75" i="9"/>
  <c r="F75" i="9"/>
  <c r="N70" i="9"/>
  <c r="F70" i="9"/>
  <c r="N69" i="9"/>
  <c r="F69" i="9"/>
  <c r="N67" i="9"/>
  <c r="F67" i="9"/>
  <c r="N66" i="9"/>
  <c r="F66" i="9"/>
  <c r="N64" i="9"/>
  <c r="F64" i="9"/>
  <c r="N63" i="9"/>
  <c r="F63" i="9"/>
  <c r="N62" i="9"/>
  <c r="F62" i="9"/>
  <c r="N57" i="9"/>
  <c r="F57" i="9"/>
  <c r="N56" i="9"/>
  <c r="F56" i="9"/>
  <c r="N55" i="9"/>
  <c r="F55" i="9"/>
  <c r="N54" i="9"/>
  <c r="F54" i="9"/>
  <c r="N53" i="9"/>
  <c r="F53" i="9"/>
  <c r="N52" i="9"/>
  <c r="F52" i="9"/>
  <c r="N50" i="9"/>
  <c r="F50" i="9"/>
  <c r="N49" i="9"/>
  <c r="F49" i="9"/>
  <c r="N48" i="9"/>
  <c r="F48" i="9"/>
  <c r="N47" i="9"/>
  <c r="F47" i="9"/>
  <c r="N46" i="9"/>
  <c r="F46" i="9"/>
  <c r="N45" i="9"/>
  <c r="F45" i="9"/>
  <c r="N44" i="9"/>
  <c r="F44" i="9"/>
  <c r="N39" i="9"/>
  <c r="F39" i="9"/>
  <c r="N38" i="9"/>
  <c r="F38" i="9"/>
  <c r="N37" i="9"/>
  <c r="F37" i="9"/>
  <c r="N36" i="9"/>
  <c r="F36" i="9"/>
  <c r="N35" i="9"/>
  <c r="F35" i="9"/>
  <c r="N33" i="9"/>
  <c r="F33" i="9"/>
  <c r="N32" i="9"/>
  <c r="F32" i="9"/>
  <c r="N31" i="9"/>
  <c r="F31" i="9"/>
  <c r="N30" i="9"/>
  <c r="F30" i="9"/>
  <c r="N29" i="9"/>
  <c r="F29" i="9"/>
  <c r="N28" i="9"/>
  <c r="F28" i="9"/>
  <c r="N23" i="9"/>
  <c r="F23" i="9"/>
  <c r="N22" i="9"/>
  <c r="F22" i="9"/>
  <c r="N21" i="9"/>
  <c r="F21" i="9"/>
  <c r="N19" i="9"/>
  <c r="F19" i="9"/>
  <c r="N18" i="9"/>
  <c r="F18" i="9"/>
  <c r="N17" i="9"/>
  <c r="F17" i="9"/>
  <c r="N16" i="9"/>
  <c r="F16" i="9"/>
  <c r="N15" i="9"/>
  <c r="F15" i="9"/>
  <c r="N14" i="9"/>
  <c r="F14" i="9"/>
  <c r="N13" i="9"/>
  <c r="F13" i="9"/>
  <c r="N12" i="9"/>
  <c r="F12" i="9"/>
  <c r="N11" i="9"/>
  <c r="F11" i="9"/>
  <c r="N10" i="9"/>
  <c r="F10" i="9"/>
  <c r="N9" i="9"/>
  <c r="F9" i="9"/>
  <c r="N7" i="9"/>
  <c r="F7" i="9"/>
  <c r="N6" i="9"/>
  <c r="F6" i="9"/>
  <c r="N5" i="9"/>
  <c r="F5" i="9"/>
  <c r="N4" i="9"/>
  <c r="F4" i="9"/>
  <c r="B139" i="12" l="1"/>
  <c r="N137" i="12"/>
  <c r="B137" i="12"/>
  <c r="K139" i="12"/>
  <c r="O139" i="12"/>
  <c r="M139" i="12"/>
  <c r="I139" i="12"/>
  <c r="L139" i="12"/>
  <c r="Q139" i="12"/>
  <c r="J139" i="12"/>
  <c r="P139" i="12"/>
  <c r="F55" i="11"/>
  <c r="L140" i="11"/>
  <c r="P140" i="11"/>
  <c r="D140" i="11"/>
  <c r="I140" i="11"/>
  <c r="E140" i="11"/>
  <c r="N112" i="11"/>
  <c r="N69" i="11"/>
  <c r="N40" i="11"/>
  <c r="N139" i="11"/>
  <c r="J140" i="11"/>
  <c r="Q140" i="11"/>
  <c r="N55" i="11"/>
  <c r="M140" i="11"/>
  <c r="F139" i="11"/>
  <c r="F112" i="11"/>
  <c r="F69" i="11"/>
  <c r="F40" i="11"/>
  <c r="K140" i="11"/>
  <c r="G140" i="11"/>
  <c r="N24" i="11"/>
  <c r="F24" i="11"/>
  <c r="F140" i="9"/>
  <c r="Q147" i="10"/>
  <c r="M147" i="10"/>
  <c r="I147" i="10"/>
  <c r="F99" i="10"/>
  <c r="K147" i="10"/>
  <c r="L147" i="10"/>
  <c r="J25" i="9"/>
  <c r="L41" i="9"/>
  <c r="D59" i="9"/>
  <c r="H59" i="9"/>
  <c r="L72" i="9"/>
  <c r="O114" i="9"/>
  <c r="K141" i="9"/>
  <c r="E25" i="9"/>
  <c r="I25" i="9"/>
  <c r="K41" i="9"/>
  <c r="C59" i="9"/>
  <c r="O59" i="9"/>
  <c r="K72" i="9"/>
  <c r="G114" i="9"/>
  <c r="B141" i="9"/>
  <c r="J141" i="9"/>
  <c r="B25" i="9"/>
  <c r="F130" i="9"/>
  <c r="D41" i="9"/>
  <c r="H41" i="9"/>
  <c r="L59" i="9"/>
  <c r="C141" i="9"/>
  <c r="O141" i="9"/>
  <c r="O25" i="9"/>
  <c r="P114" i="9"/>
  <c r="D25" i="9"/>
  <c r="H25" i="9"/>
  <c r="B41" i="9"/>
  <c r="J41" i="9"/>
  <c r="G59" i="9"/>
  <c r="Q59" i="9"/>
  <c r="B72" i="9"/>
  <c r="J72" i="9"/>
  <c r="M114" i="9"/>
  <c r="E141" i="9"/>
  <c r="I141" i="9"/>
  <c r="F40" i="9"/>
  <c r="G25" i="9"/>
  <c r="Q25" i="9"/>
  <c r="D72" i="9"/>
  <c r="H72" i="9"/>
  <c r="K114" i="9"/>
  <c r="M25" i="9"/>
  <c r="P25" i="9"/>
  <c r="C41" i="9"/>
  <c r="O41" i="9"/>
  <c r="K59" i="9"/>
  <c r="C72" i="9"/>
  <c r="F72" i="9" s="1"/>
  <c r="O72" i="9"/>
  <c r="B114" i="9"/>
  <c r="F114" i="9" s="1"/>
  <c r="J114" i="9"/>
  <c r="N136" i="9"/>
  <c r="Q141" i="9"/>
  <c r="L25" i="9"/>
  <c r="L142" i="9" s="1"/>
  <c r="G41" i="9"/>
  <c r="Q41" i="9"/>
  <c r="B59" i="9"/>
  <c r="J59" i="9"/>
  <c r="G72" i="9"/>
  <c r="Q72" i="9"/>
  <c r="E114" i="9"/>
  <c r="I114" i="9"/>
  <c r="M141" i="9"/>
  <c r="P141" i="9"/>
  <c r="K25" i="9"/>
  <c r="K142" i="9" s="1"/>
  <c r="M72" i="9"/>
  <c r="P72" i="9"/>
  <c r="D114" i="9"/>
  <c r="H114" i="9"/>
  <c r="N114" i="9" s="1"/>
  <c r="H147" i="10"/>
  <c r="O147" i="10"/>
  <c r="P147" i="10"/>
  <c r="D147" i="10"/>
  <c r="H44" i="10"/>
  <c r="L44" i="10"/>
  <c r="Q44" i="10"/>
  <c r="L120" i="10"/>
  <c r="Q120" i="10"/>
  <c r="C120" i="10"/>
  <c r="I44" i="10"/>
  <c r="E62" i="10"/>
  <c r="L75" i="10"/>
  <c r="E44" i="10"/>
  <c r="K75" i="10"/>
  <c r="P75" i="10"/>
  <c r="Q75" i="10"/>
  <c r="H75" i="10"/>
  <c r="J62" i="10"/>
  <c r="O62" i="10"/>
  <c r="P44" i="10"/>
  <c r="M44" i="10"/>
  <c r="D44" i="10"/>
  <c r="B44" i="10"/>
  <c r="J44" i="10"/>
  <c r="F61" i="10"/>
  <c r="F68" i="10"/>
  <c r="E120" i="10"/>
  <c r="J120" i="10"/>
  <c r="O120" i="10"/>
  <c r="B62" i="10"/>
  <c r="G62" i="10"/>
  <c r="K62" i="10"/>
  <c r="P62" i="10"/>
  <c r="D75" i="10"/>
  <c r="I75" i="10"/>
  <c r="M75" i="10"/>
  <c r="F132" i="10"/>
  <c r="I120" i="10"/>
  <c r="M120" i="10"/>
  <c r="F27" i="10"/>
  <c r="O28" i="10"/>
  <c r="M28" i="10"/>
  <c r="K28" i="10"/>
  <c r="G28" i="10"/>
  <c r="N119" i="10"/>
  <c r="P120" i="10"/>
  <c r="F142" i="10"/>
  <c r="O44" i="10"/>
  <c r="F74" i="10"/>
  <c r="N126" i="10"/>
  <c r="N136" i="10"/>
  <c r="J147" i="10"/>
  <c r="N37" i="10"/>
  <c r="N43" i="10"/>
  <c r="K44" i="10"/>
  <c r="N71" i="10"/>
  <c r="B120" i="10"/>
  <c r="G120" i="10"/>
  <c r="K120" i="10"/>
  <c r="F119" i="10"/>
  <c r="H120" i="10"/>
  <c r="F126" i="10"/>
  <c r="N132" i="10"/>
  <c r="F136" i="10"/>
  <c r="N142" i="10"/>
  <c r="B147" i="10"/>
  <c r="F37" i="10"/>
  <c r="F43" i="10"/>
  <c r="C62" i="10"/>
  <c r="H62" i="10"/>
  <c r="L62" i="10"/>
  <c r="Q62" i="10"/>
  <c r="E75" i="10"/>
  <c r="J75" i="10"/>
  <c r="O75" i="10"/>
  <c r="F71" i="10"/>
  <c r="D120" i="10"/>
  <c r="D62" i="10"/>
  <c r="I62" i="10"/>
  <c r="M62" i="10"/>
  <c r="N61" i="10"/>
  <c r="B75" i="10"/>
  <c r="N68" i="10"/>
  <c r="N74" i="10"/>
  <c r="N27" i="10"/>
  <c r="F21" i="10"/>
  <c r="Q28" i="10"/>
  <c r="Q148" i="10" s="1"/>
  <c r="E28" i="10"/>
  <c r="E148" i="10" s="1"/>
  <c r="P28" i="10"/>
  <c r="P148" i="10" s="1"/>
  <c r="C28" i="10"/>
  <c r="B28" i="10"/>
  <c r="J28" i="10"/>
  <c r="J148" i="10" s="1"/>
  <c r="I28" i="10"/>
  <c r="I148" i="10" s="1"/>
  <c r="H28" i="10"/>
  <c r="H148" i="10" s="1"/>
  <c r="C44" i="10"/>
  <c r="G44" i="10"/>
  <c r="C75" i="10"/>
  <c r="F146" i="10"/>
  <c r="N146" i="10"/>
  <c r="F8" i="10"/>
  <c r="N8" i="10"/>
  <c r="F54" i="10"/>
  <c r="N54" i="10"/>
  <c r="C147" i="10"/>
  <c r="G147" i="10"/>
  <c r="G75" i="10"/>
  <c r="F86" i="10"/>
  <c r="N83" i="9"/>
  <c r="G141" i="9"/>
  <c r="N141" i="9" s="1"/>
  <c r="N20" i="9"/>
  <c r="F95" i="9"/>
  <c r="F141" i="9"/>
  <c r="N140" i="9"/>
  <c r="F136" i="9"/>
  <c r="N130" i="9"/>
  <c r="N126" i="9"/>
  <c r="F126" i="9"/>
  <c r="N120" i="9"/>
  <c r="N113" i="9"/>
  <c r="F113" i="9"/>
  <c r="N95" i="9"/>
  <c r="F83" i="9"/>
  <c r="N71" i="9"/>
  <c r="F71" i="9"/>
  <c r="N68" i="9"/>
  <c r="F68" i="9"/>
  <c r="N65" i="9"/>
  <c r="F65" i="9"/>
  <c r="F59" i="9"/>
  <c r="N58" i="9"/>
  <c r="F58" i="9"/>
  <c r="N51" i="9"/>
  <c r="F51" i="9"/>
  <c r="N40" i="9"/>
  <c r="N34" i="9"/>
  <c r="F34" i="9"/>
  <c r="F25" i="9"/>
  <c r="N24" i="9"/>
  <c r="F24" i="9"/>
  <c r="F20" i="9"/>
  <c r="N8" i="9"/>
  <c r="F8" i="9"/>
  <c r="F139" i="12" l="1"/>
  <c r="C148" i="10"/>
  <c r="G148" i="10"/>
  <c r="K148" i="10"/>
  <c r="M148" i="10"/>
  <c r="O148" i="10"/>
  <c r="D148" i="10"/>
  <c r="L148" i="10"/>
  <c r="N72" i="9"/>
  <c r="F41" i="9"/>
  <c r="C142" i="9"/>
  <c r="P142" i="9"/>
  <c r="M142" i="9"/>
  <c r="Q142" i="9"/>
  <c r="G142" i="9"/>
  <c r="N25" i="9"/>
  <c r="H142" i="9"/>
  <c r="D142" i="9"/>
  <c r="O142" i="9"/>
  <c r="I142" i="9"/>
  <c r="E142" i="9"/>
  <c r="J142" i="9"/>
  <c r="N41" i="9"/>
  <c r="N59" i="9"/>
  <c r="F120" i="10"/>
  <c r="N147" i="10"/>
  <c r="F147" i="10"/>
  <c r="F62" i="10"/>
  <c r="F44" i="10"/>
  <c r="N120" i="10"/>
  <c r="N44" i="10"/>
  <c r="F75" i="10"/>
  <c r="N75" i="10"/>
  <c r="N62" i="10"/>
  <c r="F28" i="10"/>
  <c r="N28" i="10"/>
  <c r="N103" i="8"/>
  <c r="N104" i="8"/>
  <c r="F110" i="8"/>
  <c r="F103" i="8"/>
  <c r="F104" i="8"/>
  <c r="B26" i="8"/>
  <c r="G116" i="8"/>
  <c r="C116" i="8"/>
  <c r="D116" i="8"/>
  <c r="E116" i="8"/>
  <c r="B116" i="8"/>
  <c r="P97" i="8"/>
  <c r="O97" i="8"/>
  <c r="H97" i="8"/>
  <c r="I97" i="8"/>
  <c r="J97" i="8"/>
  <c r="K97" i="8"/>
  <c r="L97" i="8"/>
  <c r="M97" i="8"/>
  <c r="G97" i="8"/>
  <c r="C97" i="8"/>
  <c r="D97" i="8"/>
  <c r="E97" i="8"/>
  <c r="B97" i="8"/>
  <c r="P116" i="8"/>
  <c r="O116" i="8"/>
  <c r="H116" i="8"/>
  <c r="I116" i="8"/>
  <c r="J116" i="8"/>
  <c r="K116" i="8"/>
  <c r="L116" i="8"/>
  <c r="M116" i="8"/>
  <c r="N139" i="12" l="1"/>
  <c r="F137" i="12"/>
  <c r="N142" i="9"/>
  <c r="B142" i="9"/>
  <c r="F142" i="9" s="1"/>
  <c r="N148" i="10"/>
  <c r="B148" i="10"/>
  <c r="F148" i="10"/>
  <c r="N99" i="8"/>
  <c r="F99" i="8"/>
  <c r="B129" i="8"/>
  <c r="N125" i="8"/>
  <c r="F125" i="8"/>
  <c r="P70" i="8"/>
  <c r="O70" i="8"/>
  <c r="H70" i="8"/>
  <c r="I70" i="8"/>
  <c r="J70" i="8"/>
  <c r="K70" i="8"/>
  <c r="L70" i="8"/>
  <c r="M70" i="8"/>
  <c r="G70" i="8"/>
  <c r="E70" i="8"/>
  <c r="E67" i="8"/>
  <c r="D67" i="8"/>
  <c r="C67" i="8"/>
  <c r="D70" i="8"/>
  <c r="C70" i="8"/>
  <c r="B70" i="8"/>
  <c r="B27" i="5" l="1"/>
  <c r="P142" i="8" l="1"/>
  <c r="O142" i="8"/>
  <c r="H142" i="8"/>
  <c r="I142" i="8"/>
  <c r="J142" i="8"/>
  <c r="K142" i="8"/>
  <c r="L142" i="8"/>
  <c r="M142" i="8"/>
  <c r="G142" i="8"/>
  <c r="C142" i="8"/>
  <c r="D142" i="8"/>
  <c r="E142" i="8"/>
  <c r="B142" i="8"/>
  <c r="P138" i="8"/>
  <c r="O138" i="8"/>
  <c r="H138" i="8"/>
  <c r="I138" i="8"/>
  <c r="J138" i="8"/>
  <c r="K138" i="8"/>
  <c r="L138" i="8"/>
  <c r="M138" i="8"/>
  <c r="G138" i="8"/>
  <c r="C138" i="8"/>
  <c r="D138" i="8"/>
  <c r="E138" i="8"/>
  <c r="B138" i="8"/>
  <c r="P133" i="8"/>
  <c r="O133" i="8"/>
  <c r="H133" i="8"/>
  <c r="I133" i="8"/>
  <c r="J133" i="8"/>
  <c r="K133" i="8"/>
  <c r="L133" i="8"/>
  <c r="M133" i="8"/>
  <c r="G133" i="8"/>
  <c r="C133" i="8"/>
  <c r="D133" i="8"/>
  <c r="E133" i="8"/>
  <c r="B133" i="8"/>
  <c r="P129" i="8"/>
  <c r="O129" i="8"/>
  <c r="H129" i="8"/>
  <c r="I129" i="8"/>
  <c r="J129" i="8"/>
  <c r="K129" i="8"/>
  <c r="L129" i="8"/>
  <c r="M129" i="8"/>
  <c r="G129" i="8"/>
  <c r="E129" i="8"/>
  <c r="C129" i="8"/>
  <c r="D129" i="8"/>
  <c r="B122" i="8"/>
  <c r="P122" i="8"/>
  <c r="O122" i="8"/>
  <c r="H122" i="8"/>
  <c r="I122" i="8"/>
  <c r="J122" i="8"/>
  <c r="K122" i="8"/>
  <c r="L122" i="8"/>
  <c r="M122" i="8"/>
  <c r="G122" i="8"/>
  <c r="C122" i="8"/>
  <c r="D122" i="8"/>
  <c r="E122" i="8"/>
  <c r="N106" i="8"/>
  <c r="N102" i="8"/>
  <c r="N101" i="8"/>
  <c r="B84" i="8"/>
  <c r="N5" i="8"/>
  <c r="N6" i="8"/>
  <c r="N7" i="8"/>
  <c r="N9" i="8"/>
  <c r="N10" i="8"/>
  <c r="N11" i="8"/>
  <c r="N12" i="8"/>
  <c r="N13" i="8"/>
  <c r="N14" i="8"/>
  <c r="N15" i="8"/>
  <c r="N16" i="8"/>
  <c r="N17" i="8"/>
  <c r="N18" i="8"/>
  <c r="N19" i="8"/>
  <c r="N20" i="8"/>
  <c r="N22" i="8"/>
  <c r="N24" i="8"/>
  <c r="N25" i="8"/>
  <c r="N29" i="8"/>
  <c r="N30" i="8"/>
  <c r="N31" i="8"/>
  <c r="N32" i="8"/>
  <c r="N33" i="8"/>
  <c r="N34" i="8"/>
  <c r="N35" i="8"/>
  <c r="N37" i="8"/>
  <c r="N38" i="8"/>
  <c r="N39" i="8"/>
  <c r="N40" i="8"/>
  <c r="N41" i="8"/>
  <c r="N43" i="8"/>
  <c r="N47" i="8"/>
  <c r="N49" i="8"/>
  <c r="N50" i="8"/>
  <c r="N51" i="8"/>
  <c r="N52" i="8"/>
  <c r="N53" i="8"/>
  <c r="N54" i="8"/>
  <c r="N56" i="8"/>
  <c r="N57" i="8"/>
  <c r="N58" i="8"/>
  <c r="N59" i="8"/>
  <c r="N60" i="8"/>
  <c r="N64" i="8"/>
  <c r="N65" i="8"/>
  <c r="N66" i="8"/>
  <c r="N68" i="8"/>
  <c r="N69" i="8"/>
  <c r="N71" i="8"/>
  <c r="N72" i="8"/>
  <c r="N76" i="8"/>
  <c r="N77" i="8"/>
  <c r="N78" i="8"/>
  <c r="N80" i="8"/>
  <c r="N81" i="8"/>
  <c r="N82" i="8"/>
  <c r="N83" i="8"/>
  <c r="N87" i="8"/>
  <c r="N88" i="8"/>
  <c r="N91" i="8"/>
  <c r="N93" i="8"/>
  <c r="N94" i="8"/>
  <c r="N95" i="8"/>
  <c r="N107" i="8"/>
  <c r="N113" i="8"/>
  <c r="N119" i="8"/>
  <c r="N120" i="8"/>
  <c r="N121" i="8"/>
  <c r="N123" i="8"/>
  <c r="N124" i="8"/>
  <c r="N126" i="8"/>
  <c r="N127" i="8"/>
  <c r="N128" i="8"/>
  <c r="N130" i="8"/>
  <c r="N131" i="8"/>
  <c r="N132" i="8"/>
  <c r="N86" i="8"/>
  <c r="N90" i="8"/>
  <c r="N98" i="8"/>
  <c r="N100" i="8"/>
  <c r="N23" i="8"/>
  <c r="N108" i="8"/>
  <c r="N109" i="8"/>
  <c r="N110" i="8"/>
  <c r="N79" i="8"/>
  <c r="N89" i="8"/>
  <c r="N92" i="8"/>
  <c r="N96" i="8"/>
  <c r="N105" i="8"/>
  <c r="N111" i="8"/>
  <c r="N112" i="8"/>
  <c r="N114" i="8"/>
  <c r="N115" i="8"/>
  <c r="N136" i="8"/>
  <c r="N137" i="8"/>
  <c r="N139" i="8"/>
  <c r="N140" i="8"/>
  <c r="N141" i="8"/>
  <c r="N145" i="8"/>
  <c r="N4" i="8"/>
  <c r="P84" i="8"/>
  <c r="O84" i="8"/>
  <c r="M84" i="8"/>
  <c r="L84" i="8"/>
  <c r="K84" i="8"/>
  <c r="J84" i="8"/>
  <c r="I84" i="8"/>
  <c r="H84" i="8"/>
  <c r="G84" i="8"/>
  <c r="C84" i="8"/>
  <c r="D84" i="8"/>
  <c r="E84" i="8"/>
  <c r="L143" i="8" l="1"/>
  <c r="K143" i="8"/>
  <c r="E143" i="8"/>
  <c r="G117" i="8"/>
  <c r="F122" i="8"/>
  <c r="M134" i="8"/>
  <c r="C143" i="8"/>
  <c r="O143" i="8"/>
  <c r="H143" i="8"/>
  <c r="B143" i="8"/>
  <c r="P143" i="8"/>
  <c r="G143" i="8"/>
  <c r="J143" i="8"/>
  <c r="M143" i="8"/>
  <c r="I143" i="8"/>
  <c r="D143" i="8"/>
  <c r="G134" i="8"/>
  <c r="L134" i="8"/>
  <c r="I134" i="8"/>
  <c r="H134" i="8"/>
  <c r="B134" i="8"/>
  <c r="J134" i="8"/>
  <c r="C134" i="8"/>
  <c r="P134" i="8"/>
  <c r="O134" i="8"/>
  <c r="E134" i="8"/>
  <c r="D134" i="8"/>
  <c r="K117" i="8"/>
  <c r="O117" i="8"/>
  <c r="I117" i="8"/>
  <c r="E117" i="8"/>
  <c r="J117" i="8"/>
  <c r="D117" i="8"/>
  <c r="F97" i="8"/>
  <c r="P117" i="8"/>
  <c r="H117" i="8"/>
  <c r="L117" i="8"/>
  <c r="M117" i="8"/>
  <c r="C117" i="8"/>
  <c r="B117" i="8"/>
  <c r="N84" i="8"/>
  <c r="N142" i="8"/>
  <c r="N138" i="8"/>
  <c r="N133" i="8"/>
  <c r="K134" i="8"/>
  <c r="N129" i="8"/>
  <c r="N122" i="8"/>
  <c r="N116" i="8"/>
  <c r="N97" i="8"/>
  <c r="F84" i="8"/>
  <c r="P67" i="8"/>
  <c r="O67" i="8"/>
  <c r="H67" i="8"/>
  <c r="I67" i="8"/>
  <c r="J67" i="8"/>
  <c r="K67" i="8"/>
  <c r="L67" i="8"/>
  <c r="M67" i="8"/>
  <c r="G67" i="8"/>
  <c r="B67" i="8"/>
  <c r="P73" i="8"/>
  <c r="O73" i="8"/>
  <c r="H73" i="8"/>
  <c r="I73" i="8"/>
  <c r="J73" i="8"/>
  <c r="K73" i="8"/>
  <c r="L73" i="8"/>
  <c r="M73" i="8"/>
  <c r="G73" i="8"/>
  <c r="C73" i="8"/>
  <c r="D73" i="8"/>
  <c r="E73" i="8"/>
  <c r="E74" i="8" s="1"/>
  <c r="B73" i="8"/>
  <c r="P36" i="8"/>
  <c r="O36" i="8"/>
  <c r="H36" i="8"/>
  <c r="I36" i="8"/>
  <c r="J36" i="8"/>
  <c r="K36" i="8"/>
  <c r="L36" i="8"/>
  <c r="M36" i="8"/>
  <c r="G36" i="8"/>
  <c r="C36" i="8"/>
  <c r="D36" i="8"/>
  <c r="E36" i="8"/>
  <c r="B36" i="8"/>
  <c r="F145" i="8"/>
  <c r="F142" i="8"/>
  <c r="F141" i="8"/>
  <c r="F140" i="8"/>
  <c r="F139" i="8"/>
  <c r="F138" i="8"/>
  <c r="F137" i="8"/>
  <c r="F136" i="8"/>
  <c r="F115" i="8"/>
  <c r="F114" i="8"/>
  <c r="F112" i="8"/>
  <c r="F111" i="8"/>
  <c r="F105" i="8"/>
  <c r="F96" i="8"/>
  <c r="F92" i="8"/>
  <c r="F89" i="8"/>
  <c r="F79" i="8"/>
  <c r="F109" i="8"/>
  <c r="F108" i="8"/>
  <c r="F23" i="8"/>
  <c r="F100" i="8"/>
  <c r="F98" i="8"/>
  <c r="F90" i="8"/>
  <c r="F86" i="8"/>
  <c r="F133" i="8"/>
  <c r="F132" i="8"/>
  <c r="F131" i="8"/>
  <c r="F130" i="8"/>
  <c r="F129" i="8"/>
  <c r="F128" i="8"/>
  <c r="F127" i="8"/>
  <c r="F126" i="8"/>
  <c r="F124" i="8"/>
  <c r="F123" i="8"/>
  <c r="F121" i="8"/>
  <c r="F120" i="8"/>
  <c r="F119" i="8"/>
  <c r="F116" i="8"/>
  <c r="F113" i="8"/>
  <c r="F107" i="8"/>
  <c r="F106" i="8"/>
  <c r="F102" i="8"/>
  <c r="F101" i="8"/>
  <c r="F95" i="8"/>
  <c r="F94" i="8"/>
  <c r="F93" i="8"/>
  <c r="F91" i="8"/>
  <c r="F88" i="8"/>
  <c r="F87" i="8"/>
  <c r="F83" i="8"/>
  <c r="F82" i="8"/>
  <c r="F81" i="8"/>
  <c r="F80" i="8"/>
  <c r="F78" i="8"/>
  <c r="F77" i="8"/>
  <c r="F72" i="8"/>
  <c r="F71" i="8"/>
  <c r="F69" i="8"/>
  <c r="F68" i="8"/>
  <c r="F66" i="8"/>
  <c r="F65" i="8"/>
  <c r="F64" i="8"/>
  <c r="P61" i="8"/>
  <c r="O61" i="8"/>
  <c r="M61" i="8"/>
  <c r="L61" i="8"/>
  <c r="K61" i="8"/>
  <c r="J61" i="8"/>
  <c r="I61" i="8"/>
  <c r="H61" i="8"/>
  <c r="G61" i="8"/>
  <c r="E61" i="8"/>
  <c r="D61" i="8"/>
  <c r="C61" i="8"/>
  <c r="B61" i="8"/>
  <c r="F60" i="8"/>
  <c r="F59" i="8"/>
  <c r="F58" i="8"/>
  <c r="F57" i="8"/>
  <c r="F56" i="8"/>
  <c r="P55" i="8"/>
  <c r="O55" i="8"/>
  <c r="M55" i="8"/>
  <c r="L55" i="8"/>
  <c r="K55" i="8"/>
  <c r="J55" i="8"/>
  <c r="I55" i="8"/>
  <c r="H55" i="8"/>
  <c r="G55" i="8"/>
  <c r="E55" i="8"/>
  <c r="D55" i="8"/>
  <c r="C55" i="8"/>
  <c r="B55" i="8"/>
  <c r="F54" i="8"/>
  <c r="F53" i="8"/>
  <c r="F52" i="8"/>
  <c r="F51" i="8"/>
  <c r="F50" i="8"/>
  <c r="F49" i="8"/>
  <c r="P48" i="8"/>
  <c r="O48" i="8"/>
  <c r="M48" i="8"/>
  <c r="L48" i="8"/>
  <c r="K48" i="8"/>
  <c r="J48" i="8"/>
  <c r="I48" i="8"/>
  <c r="H48" i="8"/>
  <c r="G48" i="8"/>
  <c r="E48" i="8"/>
  <c r="D48" i="8"/>
  <c r="C48" i="8"/>
  <c r="B48" i="8"/>
  <c r="F47" i="8"/>
  <c r="P44" i="8"/>
  <c r="O44" i="8"/>
  <c r="M44" i="8"/>
  <c r="L44" i="8"/>
  <c r="K44" i="8"/>
  <c r="J44" i="8"/>
  <c r="I44" i="8"/>
  <c r="H44" i="8"/>
  <c r="G44" i="8"/>
  <c r="E44" i="8"/>
  <c r="D44" i="8"/>
  <c r="C44" i="8"/>
  <c r="B44" i="8"/>
  <c r="P42" i="8"/>
  <c r="O42" i="8"/>
  <c r="M42" i="8"/>
  <c r="L42" i="8"/>
  <c r="K42" i="8"/>
  <c r="J42" i="8"/>
  <c r="I42" i="8"/>
  <c r="H42" i="8"/>
  <c r="G42" i="8"/>
  <c r="E42" i="8"/>
  <c r="D42" i="8"/>
  <c r="C42" i="8"/>
  <c r="B42" i="8"/>
  <c r="F41" i="8"/>
  <c r="F40" i="8"/>
  <c r="F39" i="8"/>
  <c r="F38" i="8"/>
  <c r="F37" i="8"/>
  <c r="F35" i="8"/>
  <c r="F34" i="8"/>
  <c r="F33" i="8"/>
  <c r="F32" i="8"/>
  <c r="F31" i="8"/>
  <c r="F30" i="8"/>
  <c r="F29" i="8"/>
  <c r="P26" i="8"/>
  <c r="O26" i="8"/>
  <c r="M26" i="8"/>
  <c r="L26" i="8"/>
  <c r="K26" i="8"/>
  <c r="J26" i="8"/>
  <c r="I26" i="8"/>
  <c r="H26" i="8"/>
  <c r="G26" i="8"/>
  <c r="E26" i="8"/>
  <c r="D26" i="8"/>
  <c r="C26" i="8"/>
  <c r="F25" i="8"/>
  <c r="F24" i="8"/>
  <c r="F22" i="8"/>
  <c r="P21" i="8"/>
  <c r="O21" i="8"/>
  <c r="M21" i="8"/>
  <c r="L21" i="8"/>
  <c r="K21" i="8"/>
  <c r="J21" i="8"/>
  <c r="I21" i="8"/>
  <c r="H21" i="8"/>
  <c r="G21" i="8"/>
  <c r="E21" i="8"/>
  <c r="D21" i="8"/>
  <c r="C21" i="8"/>
  <c r="B21" i="8"/>
  <c r="F20" i="8"/>
  <c r="F19" i="8"/>
  <c r="F18" i="8"/>
  <c r="F17" i="8"/>
  <c r="F16" i="8"/>
  <c r="F15" i="8"/>
  <c r="F14" i="8"/>
  <c r="F13" i="8"/>
  <c r="F12" i="8"/>
  <c r="F11" i="8"/>
  <c r="F10" i="8"/>
  <c r="F9" i="8"/>
  <c r="P8" i="8"/>
  <c r="O8" i="8"/>
  <c r="M8" i="8"/>
  <c r="L8" i="8"/>
  <c r="K8" i="8"/>
  <c r="J8" i="8"/>
  <c r="I8" i="8"/>
  <c r="H8" i="8"/>
  <c r="G8" i="8"/>
  <c r="E8" i="8"/>
  <c r="D8" i="8"/>
  <c r="C8" i="8"/>
  <c r="B8" i="8"/>
  <c r="F7" i="8"/>
  <c r="F6" i="8"/>
  <c r="F5" i="8"/>
  <c r="F4" i="8"/>
  <c r="B27" i="8" l="1"/>
  <c r="J74" i="8"/>
  <c r="F143" i="8"/>
  <c r="N143" i="8"/>
  <c r="O74" i="8"/>
  <c r="F134" i="8"/>
  <c r="N134" i="8"/>
  <c r="N117" i="8"/>
  <c r="F117" i="8"/>
  <c r="N73" i="8"/>
  <c r="F70" i="8"/>
  <c r="F67" i="8"/>
  <c r="G74" i="8"/>
  <c r="N70" i="8"/>
  <c r="H74" i="8"/>
  <c r="N67" i="8"/>
  <c r="B74" i="8"/>
  <c r="N61" i="8"/>
  <c r="B62" i="8"/>
  <c r="N55" i="8"/>
  <c r="C62" i="8"/>
  <c r="F55" i="8"/>
  <c r="N48" i="8"/>
  <c r="N44" i="8"/>
  <c r="N42" i="8"/>
  <c r="C45" i="8"/>
  <c r="J45" i="8"/>
  <c r="E45" i="8"/>
  <c r="N36" i="8"/>
  <c r="N26" i="8"/>
  <c r="N21" i="8"/>
  <c r="F21" i="8"/>
  <c r="N8" i="8"/>
  <c r="P74" i="8"/>
  <c r="M74" i="8"/>
  <c r="I74" i="8"/>
  <c r="L74" i="8"/>
  <c r="K74" i="8"/>
  <c r="D74" i="8"/>
  <c r="C74" i="8"/>
  <c r="F73" i="8"/>
  <c r="O45" i="8"/>
  <c r="O62" i="8"/>
  <c r="G62" i="8"/>
  <c r="K62" i="8"/>
  <c r="F61" i="8"/>
  <c r="P62" i="8"/>
  <c r="I62" i="8"/>
  <c r="M62" i="8"/>
  <c r="H62" i="8"/>
  <c r="L62" i="8"/>
  <c r="D62" i="8"/>
  <c r="E62" i="8"/>
  <c r="P45" i="8"/>
  <c r="K45" i="8"/>
  <c r="G45" i="8"/>
  <c r="H45" i="8"/>
  <c r="L45" i="8"/>
  <c r="I45" i="8"/>
  <c r="M45" i="8"/>
  <c r="B45" i="8"/>
  <c r="D45" i="8"/>
  <c r="F42" i="8"/>
  <c r="F26" i="8"/>
  <c r="P27" i="8"/>
  <c r="P144" i="8" s="1"/>
  <c r="O27" i="8"/>
  <c r="O144" i="8" s="1"/>
  <c r="M27" i="8"/>
  <c r="M144" i="8" s="1"/>
  <c r="J27" i="8"/>
  <c r="E27" i="8"/>
  <c r="E144" i="8" s="1"/>
  <c r="K27" i="8"/>
  <c r="K144" i="8" s="1"/>
  <c r="H27" i="8"/>
  <c r="H144" i="8" s="1"/>
  <c r="L27" i="8"/>
  <c r="L144" i="8" s="1"/>
  <c r="D27" i="8"/>
  <c r="D144" i="8" s="1"/>
  <c r="C27" i="8"/>
  <c r="C144" i="8" s="1"/>
  <c r="B144" i="8" s="1"/>
  <c r="F144" i="8" s="1"/>
  <c r="F36" i="8"/>
  <c r="F48" i="8"/>
  <c r="F8" i="8"/>
  <c r="G27" i="8"/>
  <c r="G144" i="8" s="1"/>
  <c r="I27" i="8"/>
  <c r="I144" i="8" s="1"/>
  <c r="J62" i="8"/>
  <c r="N152" i="6"/>
  <c r="F152" i="6"/>
  <c r="N150" i="6"/>
  <c r="F150" i="6"/>
  <c r="N149" i="6"/>
  <c r="F149" i="6"/>
  <c r="N148" i="6"/>
  <c r="F148" i="6"/>
  <c r="N147" i="6"/>
  <c r="F147" i="6"/>
  <c r="N146" i="6"/>
  <c r="F146" i="6"/>
  <c r="N145" i="6"/>
  <c r="F145" i="6"/>
  <c r="N144" i="6"/>
  <c r="F144" i="6"/>
  <c r="N143" i="6"/>
  <c r="F143" i="6"/>
  <c r="N141" i="6"/>
  <c r="F141" i="6"/>
  <c r="N140" i="6"/>
  <c r="F140" i="6"/>
  <c r="N139" i="6"/>
  <c r="F139" i="6"/>
  <c r="N138" i="6"/>
  <c r="F138" i="6"/>
  <c r="N137" i="6"/>
  <c r="F137" i="6"/>
  <c r="N136" i="6"/>
  <c r="F136" i="6"/>
  <c r="N135" i="6"/>
  <c r="F135" i="6"/>
  <c r="N134" i="6"/>
  <c r="F134" i="6"/>
  <c r="N133" i="6"/>
  <c r="F133" i="6"/>
  <c r="N132" i="6"/>
  <c r="F132" i="6"/>
  <c r="N131" i="6"/>
  <c r="F131" i="6"/>
  <c r="N130" i="6"/>
  <c r="F130" i="6"/>
  <c r="N129" i="6"/>
  <c r="F129" i="6"/>
  <c r="N127" i="6"/>
  <c r="F127" i="6"/>
  <c r="N126" i="6"/>
  <c r="F126" i="6"/>
  <c r="N125" i="6"/>
  <c r="F125" i="6"/>
  <c r="N124" i="6"/>
  <c r="F124" i="6"/>
  <c r="N123" i="6"/>
  <c r="F123" i="6"/>
  <c r="N122" i="6"/>
  <c r="F122" i="6"/>
  <c r="N121" i="6"/>
  <c r="F121" i="6"/>
  <c r="N120" i="6"/>
  <c r="F120" i="6"/>
  <c r="N119" i="6"/>
  <c r="F119" i="6"/>
  <c r="N118" i="6"/>
  <c r="F118" i="6"/>
  <c r="N117" i="6"/>
  <c r="F117" i="6"/>
  <c r="N116" i="6"/>
  <c r="F116" i="6"/>
  <c r="N115" i="6"/>
  <c r="F115" i="6"/>
  <c r="N113" i="6"/>
  <c r="F113" i="6"/>
  <c r="N112" i="6"/>
  <c r="F112" i="6"/>
  <c r="N111" i="6"/>
  <c r="F111" i="6"/>
  <c r="N110" i="6"/>
  <c r="F110" i="6"/>
  <c r="N109" i="6"/>
  <c r="F109" i="6"/>
  <c r="N108" i="6"/>
  <c r="F108" i="6"/>
  <c r="N107" i="6"/>
  <c r="F107" i="6"/>
  <c r="N106" i="6"/>
  <c r="F106" i="6"/>
  <c r="N105" i="6"/>
  <c r="F105" i="6"/>
  <c r="N104" i="6"/>
  <c r="F104" i="6"/>
  <c r="N103" i="6"/>
  <c r="F103" i="6"/>
  <c r="N102" i="6"/>
  <c r="F102" i="6"/>
  <c r="N101" i="6"/>
  <c r="F101" i="6"/>
  <c r="N100" i="6"/>
  <c r="F100" i="6"/>
  <c r="N99" i="6"/>
  <c r="F99" i="6"/>
  <c r="N97" i="6"/>
  <c r="F97" i="6"/>
  <c r="N96" i="6"/>
  <c r="F96" i="6"/>
  <c r="N95" i="6"/>
  <c r="F95" i="6"/>
  <c r="N94" i="6"/>
  <c r="F94" i="6"/>
  <c r="N93" i="6"/>
  <c r="F93" i="6"/>
  <c r="N92" i="6"/>
  <c r="F92" i="6"/>
  <c r="N91" i="6"/>
  <c r="F91" i="6"/>
  <c r="N90" i="6"/>
  <c r="F90" i="6"/>
  <c r="N89" i="6"/>
  <c r="F89" i="6"/>
  <c r="N88" i="6"/>
  <c r="F88" i="6"/>
  <c r="N87" i="6"/>
  <c r="F87" i="6"/>
  <c r="N86" i="6"/>
  <c r="F86" i="6"/>
  <c r="N85" i="6"/>
  <c r="F85" i="6"/>
  <c r="N84" i="6"/>
  <c r="F84" i="6"/>
  <c r="N83" i="6"/>
  <c r="F83" i="6"/>
  <c r="N82" i="6"/>
  <c r="F82" i="6"/>
  <c r="N81" i="6"/>
  <c r="F81" i="6"/>
  <c r="N80" i="6"/>
  <c r="F80" i="6"/>
  <c r="N79" i="6"/>
  <c r="F79" i="6"/>
  <c r="N78" i="6"/>
  <c r="F78" i="6"/>
  <c r="N77" i="6"/>
  <c r="F77" i="6"/>
  <c r="N76" i="6"/>
  <c r="F76" i="6"/>
  <c r="N75" i="6"/>
  <c r="F75" i="6"/>
  <c r="N73" i="6"/>
  <c r="F73" i="6"/>
  <c r="N72" i="6"/>
  <c r="F72" i="6"/>
  <c r="N71" i="6"/>
  <c r="F71" i="6"/>
  <c r="N70" i="6"/>
  <c r="F70" i="6"/>
  <c r="N69" i="6"/>
  <c r="F69" i="6"/>
  <c r="N68" i="6"/>
  <c r="F68" i="6"/>
  <c r="N67" i="6"/>
  <c r="F67" i="6"/>
  <c r="N66" i="6"/>
  <c r="F66" i="6"/>
  <c r="N65" i="6"/>
  <c r="F65" i="6"/>
  <c r="N64" i="6"/>
  <c r="F64" i="6"/>
  <c r="N63" i="6"/>
  <c r="F63" i="6"/>
  <c r="J144" i="8" l="1"/>
  <c r="N144" i="8" s="1"/>
  <c r="F62" i="8"/>
  <c r="F74" i="8"/>
  <c r="N74" i="8"/>
  <c r="N62" i="8"/>
  <c r="F45" i="8"/>
  <c r="N45" i="8"/>
  <c r="N27" i="8"/>
  <c r="F27" i="8"/>
  <c r="N58" i="6"/>
  <c r="F58" i="6"/>
  <c r="N9" i="6" l="1"/>
  <c r="N10" i="6"/>
  <c r="N11" i="6"/>
  <c r="N12" i="6"/>
  <c r="N4" i="6"/>
  <c r="N5" i="6"/>
  <c r="N6" i="6"/>
  <c r="N7" i="6"/>
  <c r="F4" i="6"/>
  <c r="F5" i="6"/>
  <c r="F6" i="6"/>
  <c r="F7" i="6"/>
  <c r="B8" i="6"/>
  <c r="C8" i="6"/>
  <c r="D8" i="6"/>
  <c r="E8" i="6"/>
  <c r="G8" i="6"/>
  <c r="H8" i="6"/>
  <c r="I8" i="6"/>
  <c r="J8" i="6"/>
  <c r="K8" i="6"/>
  <c r="L8" i="6"/>
  <c r="M8" i="6"/>
  <c r="O8" i="6"/>
  <c r="P8" i="6"/>
  <c r="Q8" i="6"/>
  <c r="Q60" i="6"/>
  <c r="P60" i="6"/>
  <c r="O60" i="6"/>
  <c r="M60" i="6"/>
  <c r="L60" i="6"/>
  <c r="K60" i="6"/>
  <c r="J60" i="6"/>
  <c r="I60" i="6"/>
  <c r="H60" i="6"/>
  <c r="G60" i="6"/>
  <c r="E60" i="6"/>
  <c r="D60" i="6"/>
  <c r="C60" i="6"/>
  <c r="B60" i="6"/>
  <c r="N59" i="6"/>
  <c r="F59" i="6"/>
  <c r="N57" i="6"/>
  <c r="F57" i="6"/>
  <c r="N56" i="6"/>
  <c r="F56" i="6"/>
  <c r="N55" i="6"/>
  <c r="F55" i="6"/>
  <c r="Q54" i="6"/>
  <c r="P54" i="6"/>
  <c r="O54" i="6"/>
  <c r="M54" i="6"/>
  <c r="L54" i="6"/>
  <c r="K54" i="6"/>
  <c r="J54" i="6"/>
  <c r="I54" i="6"/>
  <c r="H54" i="6"/>
  <c r="G54" i="6"/>
  <c r="E54" i="6"/>
  <c r="D54" i="6"/>
  <c r="C54" i="6"/>
  <c r="B54" i="6"/>
  <c r="N53" i="6"/>
  <c r="F53" i="6"/>
  <c r="N52" i="6"/>
  <c r="F52" i="6"/>
  <c r="N51" i="6"/>
  <c r="F51" i="6"/>
  <c r="N50" i="6"/>
  <c r="F50" i="6"/>
  <c r="N49" i="6"/>
  <c r="F49" i="6"/>
  <c r="N48" i="6"/>
  <c r="F48" i="6"/>
  <c r="Q47" i="6"/>
  <c r="P47" i="6"/>
  <c r="O47" i="6"/>
  <c r="M47" i="6"/>
  <c r="L47" i="6"/>
  <c r="K47" i="6"/>
  <c r="J47" i="6"/>
  <c r="I47" i="6"/>
  <c r="H47" i="6"/>
  <c r="G47" i="6"/>
  <c r="E47" i="6"/>
  <c r="D47" i="6"/>
  <c r="C47" i="6"/>
  <c r="B47" i="6"/>
  <c r="N46" i="6"/>
  <c r="F46" i="6"/>
  <c r="Q43" i="6"/>
  <c r="P43" i="6"/>
  <c r="O43" i="6"/>
  <c r="M43" i="6"/>
  <c r="L43" i="6"/>
  <c r="K43" i="6"/>
  <c r="J43" i="6"/>
  <c r="I43" i="6"/>
  <c r="H43" i="6"/>
  <c r="G43" i="6"/>
  <c r="E43" i="6"/>
  <c r="D43" i="6"/>
  <c r="C43" i="6"/>
  <c r="B43" i="6"/>
  <c r="N42" i="6"/>
  <c r="Q41" i="6"/>
  <c r="P41" i="6"/>
  <c r="O41" i="6"/>
  <c r="M41" i="6"/>
  <c r="L41" i="6"/>
  <c r="K41" i="6"/>
  <c r="J41" i="6"/>
  <c r="I41" i="6"/>
  <c r="H41" i="6"/>
  <c r="G41" i="6"/>
  <c r="E41" i="6"/>
  <c r="D41" i="6"/>
  <c r="C41" i="6"/>
  <c r="B41" i="6"/>
  <c r="N40" i="6"/>
  <c r="F40" i="6"/>
  <c r="N39" i="6"/>
  <c r="F39" i="6"/>
  <c r="N38" i="6"/>
  <c r="F38" i="6"/>
  <c r="N37" i="6"/>
  <c r="F37" i="6"/>
  <c r="N36" i="6"/>
  <c r="F36" i="6"/>
  <c r="Q35" i="6"/>
  <c r="P35" i="6"/>
  <c r="O35" i="6"/>
  <c r="M35" i="6"/>
  <c r="L35" i="6"/>
  <c r="K35" i="6"/>
  <c r="J35" i="6"/>
  <c r="I35" i="6"/>
  <c r="H35" i="6"/>
  <c r="G35" i="6"/>
  <c r="E35" i="6"/>
  <c r="D35" i="6"/>
  <c r="C35" i="6"/>
  <c r="B35" i="6"/>
  <c r="N34" i="6"/>
  <c r="F34" i="6"/>
  <c r="N33" i="6"/>
  <c r="F33" i="6"/>
  <c r="F32" i="6"/>
  <c r="N31" i="6"/>
  <c r="F31" i="6"/>
  <c r="N30" i="6"/>
  <c r="F30" i="6"/>
  <c r="N29" i="6"/>
  <c r="F29" i="6"/>
  <c r="N28" i="6"/>
  <c r="F28" i="6"/>
  <c r="Q25" i="6"/>
  <c r="P25" i="6"/>
  <c r="O25" i="6"/>
  <c r="M25" i="6"/>
  <c r="L25" i="6"/>
  <c r="K25" i="6"/>
  <c r="J25" i="6"/>
  <c r="I25" i="6"/>
  <c r="H25" i="6"/>
  <c r="G25" i="6"/>
  <c r="E25" i="6"/>
  <c r="D25" i="6"/>
  <c r="C25" i="6"/>
  <c r="B25" i="6"/>
  <c r="N24" i="6"/>
  <c r="F24" i="6"/>
  <c r="N23" i="6"/>
  <c r="F23" i="6"/>
  <c r="N22" i="6"/>
  <c r="F22" i="6"/>
  <c r="Q21" i="6"/>
  <c r="P21" i="6"/>
  <c r="O21" i="6"/>
  <c r="M21" i="6"/>
  <c r="L21" i="6"/>
  <c r="K21" i="6"/>
  <c r="J21" i="6"/>
  <c r="I21" i="6"/>
  <c r="H21" i="6"/>
  <c r="G21" i="6"/>
  <c r="E21" i="6"/>
  <c r="D21" i="6"/>
  <c r="C21" i="6"/>
  <c r="B21" i="6"/>
  <c r="N20" i="6"/>
  <c r="F20" i="6"/>
  <c r="N19" i="6"/>
  <c r="F19" i="6"/>
  <c r="N18" i="6"/>
  <c r="F18" i="6"/>
  <c r="N17" i="6"/>
  <c r="F17" i="6"/>
  <c r="N16" i="6"/>
  <c r="F16" i="6"/>
  <c r="N15" i="6"/>
  <c r="F15" i="6"/>
  <c r="N14" i="6"/>
  <c r="F14" i="6"/>
  <c r="N13" i="6"/>
  <c r="F13" i="6"/>
  <c r="F12" i="6"/>
  <c r="F11" i="6"/>
  <c r="F10" i="6"/>
  <c r="F9" i="6"/>
  <c r="J44" i="6" l="1"/>
  <c r="F8" i="6"/>
  <c r="O44" i="6"/>
  <c r="E44" i="6"/>
  <c r="H44" i="6"/>
  <c r="Q44" i="6"/>
  <c r="D44" i="6"/>
  <c r="M44" i="6"/>
  <c r="P44" i="6"/>
  <c r="N41" i="6"/>
  <c r="F41" i="6"/>
  <c r="F60" i="6"/>
  <c r="C44" i="6"/>
  <c r="L44" i="6"/>
  <c r="G44" i="6"/>
  <c r="K44" i="6"/>
  <c r="B61" i="6"/>
  <c r="C61" i="6"/>
  <c r="B44" i="6"/>
  <c r="P61" i="6"/>
  <c r="Q61" i="6"/>
  <c r="G61" i="6"/>
  <c r="K61" i="6"/>
  <c r="H61" i="6"/>
  <c r="L61" i="6"/>
  <c r="I44" i="6"/>
  <c r="N43" i="6"/>
  <c r="N8" i="6"/>
  <c r="N21" i="6"/>
  <c r="N54" i="6"/>
  <c r="O26" i="6"/>
  <c r="F21" i="6"/>
  <c r="F25" i="6"/>
  <c r="H26" i="6"/>
  <c r="H151" i="6" s="1"/>
  <c r="L26" i="6"/>
  <c r="L151" i="6" s="1"/>
  <c r="Q26" i="6"/>
  <c r="Q151" i="6" s="1"/>
  <c r="D61" i="6"/>
  <c r="I61" i="6"/>
  <c r="M61" i="6"/>
  <c r="F54" i="6"/>
  <c r="E26" i="6"/>
  <c r="N25" i="6"/>
  <c r="J26" i="6"/>
  <c r="B26" i="6"/>
  <c r="K26" i="6"/>
  <c r="K151" i="6" s="1"/>
  <c r="D26" i="6"/>
  <c r="D151" i="6" s="1"/>
  <c r="I26" i="6"/>
  <c r="I151" i="6" s="1"/>
  <c r="M26" i="6"/>
  <c r="M151" i="6" s="1"/>
  <c r="E61" i="6"/>
  <c r="J61" i="6"/>
  <c r="O61" i="6"/>
  <c r="N60" i="6"/>
  <c r="P26" i="6"/>
  <c r="P151" i="6" s="1"/>
  <c r="F47" i="6"/>
  <c r="N47" i="6"/>
  <c r="C26" i="6"/>
  <c r="C151" i="6" s="1"/>
  <c r="G26" i="6"/>
  <c r="G151" i="6" s="1"/>
  <c r="F35" i="6"/>
  <c r="N35" i="6"/>
  <c r="B22" i="1"/>
  <c r="B9" i="1"/>
  <c r="J151" i="6" l="1"/>
  <c r="E151" i="6"/>
  <c r="B151" i="6" s="1"/>
  <c r="F151" i="6" s="1"/>
  <c r="O151" i="6"/>
  <c r="F44" i="6"/>
  <c r="F61" i="6"/>
  <c r="F26" i="6"/>
  <c r="N61" i="6"/>
  <c r="N44" i="6"/>
  <c r="N26" i="6"/>
  <c r="Q150" i="5"/>
  <c r="Q122" i="5"/>
  <c r="Q166" i="5"/>
  <c r="Q105" i="5"/>
  <c r="N243" i="5"/>
  <c r="F243" i="5"/>
  <c r="Q240" i="5"/>
  <c r="P240" i="5"/>
  <c r="O240" i="5"/>
  <c r="M240" i="5"/>
  <c r="L240" i="5"/>
  <c r="K240" i="5"/>
  <c r="J240" i="5"/>
  <c r="I240" i="5"/>
  <c r="H240" i="5"/>
  <c r="G240" i="5"/>
  <c r="E240" i="5"/>
  <c r="D240" i="5"/>
  <c r="C240" i="5"/>
  <c r="B240" i="5"/>
  <c r="N239" i="5"/>
  <c r="F239" i="5"/>
  <c r="N236" i="5"/>
  <c r="F236" i="5"/>
  <c r="N238" i="5"/>
  <c r="F238" i="5"/>
  <c r="N237" i="5"/>
  <c r="F237" i="5"/>
  <c r="N233" i="5"/>
  <c r="F233" i="5"/>
  <c r="N235" i="5"/>
  <c r="F235" i="5"/>
  <c r="N234" i="5"/>
  <c r="F234" i="5"/>
  <c r="Q232" i="5"/>
  <c r="P232" i="5"/>
  <c r="O232" i="5"/>
  <c r="M232" i="5"/>
  <c r="L232" i="5"/>
  <c r="K232" i="5"/>
  <c r="J232" i="5"/>
  <c r="I232" i="5"/>
  <c r="H232" i="5"/>
  <c r="G232" i="5"/>
  <c r="E232" i="5"/>
  <c r="D232" i="5"/>
  <c r="C232" i="5"/>
  <c r="B232" i="5"/>
  <c r="N231" i="5"/>
  <c r="F231" i="5"/>
  <c r="N228" i="5"/>
  <c r="F228" i="5"/>
  <c r="N230" i="5"/>
  <c r="F230" i="5"/>
  <c r="N229" i="5"/>
  <c r="F229" i="5"/>
  <c r="Q225" i="5"/>
  <c r="P225" i="5"/>
  <c r="O225" i="5"/>
  <c r="M225" i="5"/>
  <c r="L225" i="5"/>
  <c r="K225" i="5"/>
  <c r="J225" i="5"/>
  <c r="I225" i="5"/>
  <c r="H225" i="5"/>
  <c r="G225" i="5"/>
  <c r="E225" i="5"/>
  <c r="D225" i="5"/>
  <c r="C225" i="5"/>
  <c r="B225" i="5"/>
  <c r="N224" i="5"/>
  <c r="F224" i="5"/>
  <c r="N223" i="5"/>
  <c r="F223" i="5"/>
  <c r="N222" i="5"/>
  <c r="F222" i="5"/>
  <c r="Q221" i="5"/>
  <c r="P221" i="5"/>
  <c r="O221" i="5"/>
  <c r="M221" i="5"/>
  <c r="L221" i="5"/>
  <c r="K221" i="5"/>
  <c r="J221" i="5"/>
  <c r="I221" i="5"/>
  <c r="H221" i="5"/>
  <c r="G221" i="5"/>
  <c r="E221" i="5"/>
  <c r="D221" i="5"/>
  <c r="C221" i="5"/>
  <c r="B221" i="5"/>
  <c r="N216" i="5"/>
  <c r="F216" i="5"/>
  <c r="N220" i="5"/>
  <c r="F220" i="5"/>
  <c r="N219" i="5"/>
  <c r="F219" i="5"/>
  <c r="N218" i="5"/>
  <c r="F218" i="5"/>
  <c r="N217" i="5"/>
  <c r="F217" i="5"/>
  <c r="N215" i="5"/>
  <c r="F215" i="5"/>
  <c r="N214" i="5"/>
  <c r="F214" i="5"/>
  <c r="Q213" i="5"/>
  <c r="P213" i="5"/>
  <c r="O213" i="5"/>
  <c r="M213" i="5"/>
  <c r="L213" i="5"/>
  <c r="K213" i="5"/>
  <c r="J213" i="5"/>
  <c r="I213" i="5"/>
  <c r="H213" i="5"/>
  <c r="G213" i="5"/>
  <c r="E213" i="5"/>
  <c r="D213" i="5"/>
  <c r="C213" i="5"/>
  <c r="B213" i="5"/>
  <c r="N210" i="5"/>
  <c r="F210" i="5"/>
  <c r="N212" i="5"/>
  <c r="F212" i="5"/>
  <c r="N211" i="5"/>
  <c r="F211" i="5"/>
  <c r="Q207" i="5"/>
  <c r="P207" i="5"/>
  <c r="O207" i="5"/>
  <c r="M207" i="5"/>
  <c r="L207" i="5"/>
  <c r="K207" i="5"/>
  <c r="J207" i="5"/>
  <c r="I207" i="5"/>
  <c r="H207" i="5"/>
  <c r="G207" i="5"/>
  <c r="E207" i="5"/>
  <c r="D207" i="5"/>
  <c r="C207" i="5"/>
  <c r="B207" i="5"/>
  <c r="N206" i="5"/>
  <c r="F206" i="5"/>
  <c r="N205" i="5"/>
  <c r="F205" i="5"/>
  <c r="N204" i="5"/>
  <c r="F204" i="5"/>
  <c r="N203" i="5"/>
  <c r="F203" i="5"/>
  <c r="N202" i="5"/>
  <c r="F202" i="5"/>
  <c r="N201" i="5"/>
  <c r="F201" i="5"/>
  <c r="Q200" i="5"/>
  <c r="P200" i="5"/>
  <c r="O200" i="5"/>
  <c r="M200" i="5"/>
  <c r="L200" i="5"/>
  <c r="K200" i="5"/>
  <c r="J200" i="5"/>
  <c r="I200" i="5"/>
  <c r="H200" i="5"/>
  <c r="G200" i="5"/>
  <c r="E200" i="5"/>
  <c r="D200" i="5"/>
  <c r="C200" i="5"/>
  <c r="B200" i="5"/>
  <c r="N199" i="5"/>
  <c r="F199" i="5"/>
  <c r="N196" i="5"/>
  <c r="F196" i="5"/>
  <c r="N198" i="5"/>
  <c r="F198" i="5"/>
  <c r="N197" i="5"/>
  <c r="F197" i="5"/>
  <c r="Q193" i="5"/>
  <c r="Q194" i="5" s="1"/>
  <c r="P193" i="5"/>
  <c r="P194" i="5" s="1"/>
  <c r="O193" i="5"/>
  <c r="O194" i="5" s="1"/>
  <c r="M193" i="5"/>
  <c r="M194" i="5" s="1"/>
  <c r="L193" i="5"/>
  <c r="L194" i="5" s="1"/>
  <c r="K193" i="5"/>
  <c r="K194" i="5" s="1"/>
  <c r="J193" i="5"/>
  <c r="J194" i="5" s="1"/>
  <c r="I193" i="5"/>
  <c r="I194" i="5" s="1"/>
  <c r="H193" i="5"/>
  <c r="H194" i="5" s="1"/>
  <c r="G193" i="5"/>
  <c r="G194" i="5" s="1"/>
  <c r="E193" i="5"/>
  <c r="E194" i="5" s="1"/>
  <c r="D193" i="5"/>
  <c r="D194" i="5" s="1"/>
  <c r="C193" i="5"/>
  <c r="N192" i="5"/>
  <c r="B192" i="5"/>
  <c r="B193" i="5" s="1"/>
  <c r="B194" i="5" s="1"/>
  <c r="Q189" i="5"/>
  <c r="P189" i="5"/>
  <c r="O189" i="5"/>
  <c r="M189" i="5"/>
  <c r="L189" i="5"/>
  <c r="K189" i="5"/>
  <c r="J189" i="5"/>
  <c r="I189" i="5"/>
  <c r="H189" i="5"/>
  <c r="G189" i="5"/>
  <c r="E189" i="5"/>
  <c r="D189" i="5"/>
  <c r="C189" i="5"/>
  <c r="B189" i="5"/>
  <c r="N188" i="5"/>
  <c r="F188" i="5"/>
  <c r="N185" i="5"/>
  <c r="F185" i="5"/>
  <c r="N187" i="5"/>
  <c r="F187" i="5"/>
  <c r="N186" i="5"/>
  <c r="F186" i="5"/>
  <c r="N184" i="5"/>
  <c r="F184" i="5"/>
  <c r="Q183" i="5"/>
  <c r="P183" i="5"/>
  <c r="O183" i="5"/>
  <c r="M183" i="5"/>
  <c r="L183" i="5"/>
  <c r="K183" i="5"/>
  <c r="J183" i="5"/>
  <c r="I183" i="5"/>
  <c r="H183" i="5"/>
  <c r="G183" i="5"/>
  <c r="E183" i="5"/>
  <c r="D183" i="5"/>
  <c r="C183" i="5"/>
  <c r="B183" i="5"/>
  <c r="N178" i="5"/>
  <c r="F178" i="5"/>
  <c r="N182" i="5"/>
  <c r="F182" i="5"/>
  <c r="N181" i="5"/>
  <c r="F181" i="5"/>
  <c r="N180" i="5"/>
  <c r="F180" i="5"/>
  <c r="N179" i="5"/>
  <c r="F179" i="5"/>
  <c r="N177" i="5"/>
  <c r="F177" i="5"/>
  <c r="N174" i="5"/>
  <c r="F174" i="5"/>
  <c r="N176" i="5"/>
  <c r="F176" i="5"/>
  <c r="N175" i="5"/>
  <c r="F175" i="5"/>
  <c r="N173" i="5"/>
  <c r="F173" i="5"/>
  <c r="Q172" i="5"/>
  <c r="P172" i="5"/>
  <c r="O172" i="5"/>
  <c r="M172" i="5"/>
  <c r="L172" i="5"/>
  <c r="K172" i="5"/>
  <c r="J172" i="5"/>
  <c r="I172" i="5"/>
  <c r="H172" i="5"/>
  <c r="G172" i="5"/>
  <c r="E172" i="5"/>
  <c r="D172" i="5"/>
  <c r="C172" i="5"/>
  <c r="B172" i="5"/>
  <c r="N171" i="5"/>
  <c r="F171" i="5"/>
  <c r="N170" i="5"/>
  <c r="F170" i="5"/>
  <c r="N169" i="5"/>
  <c r="F169" i="5"/>
  <c r="P166" i="5"/>
  <c r="O166" i="5"/>
  <c r="M166" i="5"/>
  <c r="L166" i="5"/>
  <c r="K166" i="5"/>
  <c r="J166" i="5"/>
  <c r="I166" i="5"/>
  <c r="H166" i="5"/>
  <c r="G166" i="5"/>
  <c r="E166" i="5"/>
  <c r="D166" i="5"/>
  <c r="C166" i="5"/>
  <c r="B166" i="5"/>
  <c r="N165" i="5"/>
  <c r="F165" i="5"/>
  <c r="N164" i="5"/>
  <c r="F164" i="5"/>
  <c r="N163" i="5"/>
  <c r="F163" i="5"/>
  <c r="N162" i="5"/>
  <c r="F162" i="5"/>
  <c r="N161" i="5"/>
  <c r="F161" i="5"/>
  <c r="N160" i="5"/>
  <c r="F160" i="5"/>
  <c r="N159" i="5"/>
  <c r="F159" i="5"/>
  <c r="N158" i="5"/>
  <c r="F158" i="5"/>
  <c r="N155" i="5"/>
  <c r="F155" i="5"/>
  <c r="N157" i="5"/>
  <c r="F157" i="5"/>
  <c r="N156" i="5"/>
  <c r="F156" i="5"/>
  <c r="N154" i="5"/>
  <c r="F154" i="5"/>
  <c r="N151" i="5"/>
  <c r="F151" i="5"/>
  <c r="N153" i="5"/>
  <c r="F153" i="5"/>
  <c r="N152" i="5"/>
  <c r="F152" i="5"/>
  <c r="P143" i="5"/>
  <c r="P150" i="5" s="1"/>
  <c r="O143" i="5"/>
  <c r="O150" i="5" s="1"/>
  <c r="M143" i="5"/>
  <c r="M150" i="5" s="1"/>
  <c r="L143" i="5"/>
  <c r="L150" i="5" s="1"/>
  <c r="K143" i="5"/>
  <c r="K150" i="5" s="1"/>
  <c r="J143" i="5"/>
  <c r="J150" i="5" s="1"/>
  <c r="I143" i="5"/>
  <c r="I150" i="5" s="1"/>
  <c r="H143" i="5"/>
  <c r="H150" i="5" s="1"/>
  <c r="G143" i="5"/>
  <c r="G150" i="5" s="1"/>
  <c r="E143" i="5"/>
  <c r="E150" i="5" s="1"/>
  <c r="D143" i="5"/>
  <c r="D150" i="5" s="1"/>
  <c r="C143" i="5"/>
  <c r="C150" i="5" s="1"/>
  <c r="B143" i="5"/>
  <c r="B150" i="5" s="1"/>
  <c r="N149" i="5"/>
  <c r="F149" i="5"/>
  <c r="N148" i="5"/>
  <c r="F148" i="5"/>
  <c r="N147" i="5"/>
  <c r="F147" i="5"/>
  <c r="N146" i="5"/>
  <c r="F146" i="5"/>
  <c r="N145" i="5"/>
  <c r="F145" i="5"/>
  <c r="N144" i="5"/>
  <c r="F144" i="5"/>
  <c r="N142" i="5"/>
  <c r="F142" i="5"/>
  <c r="N139" i="5"/>
  <c r="F139" i="5"/>
  <c r="N141" i="5"/>
  <c r="F141" i="5"/>
  <c r="N140" i="5"/>
  <c r="F140" i="5"/>
  <c r="N138" i="5"/>
  <c r="F138" i="5"/>
  <c r="N137" i="5"/>
  <c r="F137" i="5"/>
  <c r="N136" i="5"/>
  <c r="F136" i="5"/>
  <c r="N123" i="5"/>
  <c r="F123" i="5"/>
  <c r="N135" i="5"/>
  <c r="F135" i="5"/>
  <c r="N134" i="5"/>
  <c r="F134" i="5"/>
  <c r="N133" i="5"/>
  <c r="F133" i="5"/>
  <c r="N132" i="5"/>
  <c r="F132" i="5"/>
  <c r="N131" i="5"/>
  <c r="F131" i="5"/>
  <c r="N130" i="5"/>
  <c r="F130" i="5"/>
  <c r="N129" i="5"/>
  <c r="F129" i="5"/>
  <c r="N128" i="5"/>
  <c r="F128" i="5"/>
  <c r="N127" i="5"/>
  <c r="F127" i="5"/>
  <c r="N126" i="5"/>
  <c r="F126" i="5"/>
  <c r="N125" i="5"/>
  <c r="F125" i="5"/>
  <c r="N124" i="5"/>
  <c r="F124" i="5"/>
  <c r="P122" i="5"/>
  <c r="O122" i="5"/>
  <c r="M122" i="5"/>
  <c r="L122" i="5"/>
  <c r="K122" i="5"/>
  <c r="J122" i="5"/>
  <c r="I122" i="5"/>
  <c r="H122" i="5"/>
  <c r="G122" i="5"/>
  <c r="E122" i="5"/>
  <c r="D122" i="5"/>
  <c r="C122" i="5"/>
  <c r="B122" i="5"/>
  <c r="N121" i="5"/>
  <c r="F121" i="5"/>
  <c r="N120" i="5"/>
  <c r="F120" i="5"/>
  <c r="N119" i="5"/>
  <c r="F119" i="5"/>
  <c r="N118" i="5"/>
  <c r="F118" i="5"/>
  <c r="N117" i="5"/>
  <c r="F117" i="5"/>
  <c r="N114" i="5"/>
  <c r="F114" i="5"/>
  <c r="N116" i="5"/>
  <c r="F116" i="5"/>
  <c r="N115" i="5"/>
  <c r="F115" i="5"/>
  <c r="N111" i="5"/>
  <c r="F111" i="5"/>
  <c r="N113" i="5"/>
  <c r="F113" i="5"/>
  <c r="N112" i="5"/>
  <c r="F112" i="5"/>
  <c r="Q108" i="5"/>
  <c r="P108" i="5"/>
  <c r="O108" i="5"/>
  <c r="M108" i="5"/>
  <c r="L108" i="5"/>
  <c r="K108" i="5"/>
  <c r="J108" i="5"/>
  <c r="I108" i="5"/>
  <c r="H108" i="5"/>
  <c r="G108" i="5"/>
  <c r="E108" i="5"/>
  <c r="D108" i="5"/>
  <c r="C108" i="5"/>
  <c r="B108" i="5"/>
  <c r="N107" i="5"/>
  <c r="F107" i="5"/>
  <c r="N106" i="5"/>
  <c r="F106" i="5"/>
  <c r="P105" i="5"/>
  <c r="O105" i="5"/>
  <c r="M105" i="5"/>
  <c r="L105" i="5"/>
  <c r="K105" i="5"/>
  <c r="J105" i="5"/>
  <c r="I105" i="5"/>
  <c r="H105" i="5"/>
  <c r="G105" i="5"/>
  <c r="E105" i="5"/>
  <c r="D105" i="5"/>
  <c r="C105" i="5"/>
  <c r="B105" i="5"/>
  <c r="N101" i="5"/>
  <c r="F101" i="5"/>
  <c r="N104" i="5"/>
  <c r="F104" i="5"/>
  <c r="N103" i="5"/>
  <c r="F103" i="5"/>
  <c r="N102" i="5"/>
  <c r="F102" i="5"/>
  <c r="N100" i="5"/>
  <c r="F100" i="5"/>
  <c r="Q99" i="5"/>
  <c r="P99" i="5"/>
  <c r="O99" i="5"/>
  <c r="M99" i="5"/>
  <c r="L99" i="5"/>
  <c r="K99" i="5"/>
  <c r="J99" i="5"/>
  <c r="I99" i="5"/>
  <c r="H99" i="5"/>
  <c r="G99" i="5"/>
  <c r="E99" i="5"/>
  <c r="D99" i="5"/>
  <c r="C99" i="5"/>
  <c r="B99" i="5"/>
  <c r="N98" i="5"/>
  <c r="F98" i="5"/>
  <c r="N92" i="5"/>
  <c r="F92" i="5"/>
  <c r="N97" i="5"/>
  <c r="F97" i="5"/>
  <c r="N96" i="5"/>
  <c r="F96" i="5"/>
  <c r="N95" i="5"/>
  <c r="F95" i="5"/>
  <c r="N94" i="5"/>
  <c r="F94" i="5"/>
  <c r="N93" i="5"/>
  <c r="F93" i="5"/>
  <c r="N86" i="5"/>
  <c r="F86" i="5"/>
  <c r="N91" i="5"/>
  <c r="F91" i="5"/>
  <c r="N90" i="5"/>
  <c r="F90" i="5"/>
  <c r="N89" i="5"/>
  <c r="F89" i="5"/>
  <c r="N88" i="5"/>
  <c r="F88" i="5"/>
  <c r="F87" i="5"/>
  <c r="Q83" i="5"/>
  <c r="P83" i="5"/>
  <c r="O83" i="5"/>
  <c r="M83" i="5"/>
  <c r="L83" i="5"/>
  <c r="K83" i="5"/>
  <c r="J83" i="5"/>
  <c r="I83" i="5"/>
  <c r="H83" i="5"/>
  <c r="G83" i="5"/>
  <c r="E83" i="5"/>
  <c r="D83" i="5"/>
  <c r="C83" i="5"/>
  <c r="B83" i="5"/>
  <c r="N82" i="5"/>
  <c r="F82" i="5"/>
  <c r="N81" i="5"/>
  <c r="F81" i="5"/>
  <c r="N80" i="5"/>
  <c r="F80" i="5"/>
  <c r="N79" i="5"/>
  <c r="F79" i="5"/>
  <c r="Q78" i="5"/>
  <c r="P78" i="5"/>
  <c r="O78" i="5"/>
  <c r="M78" i="5"/>
  <c r="L78" i="5"/>
  <c r="K78" i="5"/>
  <c r="J78" i="5"/>
  <c r="I78" i="5"/>
  <c r="H78" i="5"/>
  <c r="G78" i="5"/>
  <c r="E78" i="5"/>
  <c r="D78" i="5"/>
  <c r="C78" i="5"/>
  <c r="B78" i="5"/>
  <c r="N77" i="5"/>
  <c r="F77" i="5"/>
  <c r="N76" i="5"/>
  <c r="F76" i="5"/>
  <c r="N75" i="5"/>
  <c r="F75" i="5"/>
  <c r="N71" i="5"/>
  <c r="F71" i="5"/>
  <c r="N74" i="5"/>
  <c r="F74" i="5"/>
  <c r="N73" i="5"/>
  <c r="F73" i="5"/>
  <c r="N72" i="5"/>
  <c r="F72" i="5"/>
  <c r="N68" i="5"/>
  <c r="F68" i="5"/>
  <c r="N70" i="5"/>
  <c r="F70" i="5"/>
  <c r="N69" i="5"/>
  <c r="F69" i="5"/>
  <c r="Q67" i="5"/>
  <c r="P67" i="5"/>
  <c r="O67" i="5"/>
  <c r="M67" i="5"/>
  <c r="L67" i="5"/>
  <c r="K67" i="5"/>
  <c r="J67" i="5"/>
  <c r="I67" i="5"/>
  <c r="H67" i="5"/>
  <c r="G67" i="5"/>
  <c r="E67" i="5"/>
  <c r="D67" i="5"/>
  <c r="C67" i="5"/>
  <c r="B67" i="5"/>
  <c r="N63" i="5"/>
  <c r="F63" i="5"/>
  <c r="F66" i="5"/>
  <c r="N65" i="5"/>
  <c r="F65" i="5"/>
  <c r="N64" i="5"/>
  <c r="F64" i="5"/>
  <c r="Q60" i="5"/>
  <c r="P60" i="5"/>
  <c r="O60" i="5"/>
  <c r="M60" i="5"/>
  <c r="L60" i="5"/>
  <c r="K60" i="5"/>
  <c r="J60" i="5"/>
  <c r="I60" i="5"/>
  <c r="H60" i="5"/>
  <c r="G60" i="5"/>
  <c r="E60" i="5"/>
  <c r="D60" i="5"/>
  <c r="C60" i="5"/>
  <c r="B60" i="5"/>
  <c r="N59" i="5"/>
  <c r="F59" i="5"/>
  <c r="Q58" i="5"/>
  <c r="P58" i="5"/>
  <c r="O58" i="5"/>
  <c r="M58" i="5"/>
  <c r="L58" i="5"/>
  <c r="K58" i="5"/>
  <c r="J58" i="5"/>
  <c r="I58" i="5"/>
  <c r="H58" i="5"/>
  <c r="G58" i="5"/>
  <c r="E58" i="5"/>
  <c r="D58" i="5"/>
  <c r="C58" i="5"/>
  <c r="B58" i="5"/>
  <c r="N57" i="5"/>
  <c r="F57" i="5"/>
  <c r="N56" i="5"/>
  <c r="F56" i="5"/>
  <c r="N55" i="5"/>
  <c r="F55" i="5"/>
  <c r="N54" i="5"/>
  <c r="F54" i="5"/>
  <c r="N53" i="5"/>
  <c r="F53" i="5"/>
  <c r="Q52" i="5"/>
  <c r="Q61" i="5" s="1"/>
  <c r="P52" i="5"/>
  <c r="O52" i="5"/>
  <c r="M52" i="5"/>
  <c r="L52" i="5"/>
  <c r="K52" i="5"/>
  <c r="J52" i="5"/>
  <c r="J61" i="5" s="1"/>
  <c r="I52" i="5"/>
  <c r="I61" i="5" s="1"/>
  <c r="H52" i="5"/>
  <c r="H61" i="5" s="1"/>
  <c r="G52" i="5"/>
  <c r="E52" i="5"/>
  <c r="D52" i="5"/>
  <c r="C52" i="5"/>
  <c r="B52" i="5"/>
  <c r="B61" i="5" s="1"/>
  <c r="N51" i="5"/>
  <c r="F51" i="5"/>
  <c r="N44" i="5"/>
  <c r="F44" i="5"/>
  <c r="N50" i="5"/>
  <c r="F50" i="5"/>
  <c r="N49" i="5"/>
  <c r="F49" i="5"/>
  <c r="N48" i="5"/>
  <c r="F48" i="5"/>
  <c r="N47" i="5"/>
  <c r="F47" i="5"/>
  <c r="N46" i="5"/>
  <c r="F46" i="5"/>
  <c r="N45" i="5"/>
  <c r="F45" i="5"/>
  <c r="N43" i="5"/>
  <c r="F43" i="5"/>
  <c r="N40" i="5"/>
  <c r="F40" i="5"/>
  <c r="N42" i="5"/>
  <c r="F42" i="5"/>
  <c r="N41" i="5"/>
  <c r="F41" i="5"/>
  <c r="N39" i="5"/>
  <c r="F39" i="5"/>
  <c r="Q36" i="5"/>
  <c r="P36" i="5"/>
  <c r="O36" i="5"/>
  <c r="M36" i="5"/>
  <c r="L36" i="5"/>
  <c r="K36" i="5"/>
  <c r="J36" i="5"/>
  <c r="I36" i="5"/>
  <c r="H36" i="5"/>
  <c r="G36" i="5"/>
  <c r="E36" i="5"/>
  <c r="D36" i="5"/>
  <c r="C36" i="5"/>
  <c r="B36" i="5"/>
  <c r="N35" i="5"/>
  <c r="F35" i="5"/>
  <c r="N32" i="5"/>
  <c r="F32" i="5"/>
  <c r="N34" i="5"/>
  <c r="F34" i="5"/>
  <c r="N33" i="5"/>
  <c r="F33" i="5"/>
  <c r="N28" i="5"/>
  <c r="F28" i="5"/>
  <c r="N31" i="5"/>
  <c r="F31" i="5"/>
  <c r="N30" i="5"/>
  <c r="F30" i="5"/>
  <c r="N29" i="5"/>
  <c r="F29" i="5"/>
  <c r="Q27" i="5"/>
  <c r="P27" i="5"/>
  <c r="O27" i="5"/>
  <c r="M27" i="5"/>
  <c r="L27" i="5"/>
  <c r="K27" i="5"/>
  <c r="J27" i="5"/>
  <c r="I27" i="5"/>
  <c r="H27" i="5"/>
  <c r="G27" i="5"/>
  <c r="E27" i="5"/>
  <c r="D27" i="5"/>
  <c r="C27" i="5"/>
  <c r="N26" i="5"/>
  <c r="F26" i="5"/>
  <c r="N22" i="5"/>
  <c r="F22" i="5"/>
  <c r="N25" i="5"/>
  <c r="F25" i="5"/>
  <c r="N24" i="5"/>
  <c r="F24" i="5"/>
  <c r="N23" i="5"/>
  <c r="F23" i="5"/>
  <c r="N21" i="5"/>
  <c r="F21" i="5"/>
  <c r="N20" i="5"/>
  <c r="F20" i="5"/>
  <c r="N19" i="5"/>
  <c r="F19" i="5"/>
  <c r="N18" i="5"/>
  <c r="F18" i="5"/>
  <c r="N17" i="5"/>
  <c r="F17" i="5"/>
  <c r="N16" i="5"/>
  <c r="F16" i="5"/>
  <c r="N15" i="5"/>
  <c r="F15" i="5"/>
  <c r="N14" i="5"/>
  <c r="F14" i="5"/>
  <c r="N13" i="5"/>
  <c r="F13" i="5"/>
  <c r="N12" i="5"/>
  <c r="F12" i="5"/>
  <c r="N11" i="5"/>
  <c r="F11" i="5"/>
  <c r="N10" i="5"/>
  <c r="F10" i="5"/>
  <c r="N9" i="5"/>
  <c r="F9" i="5"/>
  <c r="N8" i="5"/>
  <c r="F8" i="5"/>
  <c r="Q7" i="5"/>
  <c r="P7" i="5"/>
  <c r="O7" i="5"/>
  <c r="M7" i="5"/>
  <c r="L7" i="5"/>
  <c r="K7" i="5"/>
  <c r="J7" i="5"/>
  <c r="I7" i="5"/>
  <c r="H7" i="5"/>
  <c r="G7" i="5"/>
  <c r="E7" i="5"/>
  <c r="D7" i="5"/>
  <c r="C7" i="5"/>
  <c r="B7" i="5"/>
  <c r="N6" i="5"/>
  <c r="F6" i="5"/>
  <c r="N5" i="5"/>
  <c r="F5" i="5"/>
  <c r="N4" i="5"/>
  <c r="F4" i="5"/>
  <c r="N151" i="6" l="1"/>
  <c r="Q167" i="5"/>
  <c r="P109" i="5"/>
  <c r="H226" i="5"/>
  <c r="F240" i="5"/>
  <c r="B241" i="5"/>
  <c r="F7" i="5"/>
  <c r="K241" i="5"/>
  <c r="E208" i="5"/>
  <c r="O208" i="5"/>
  <c r="L241" i="5"/>
  <c r="M241" i="5"/>
  <c r="F52" i="5"/>
  <c r="F58" i="5"/>
  <c r="G109" i="5"/>
  <c r="H167" i="5"/>
  <c r="H109" i="5"/>
  <c r="F183" i="5"/>
  <c r="P208" i="5"/>
  <c r="D208" i="5"/>
  <c r="M208" i="5"/>
  <c r="O241" i="5"/>
  <c r="I84" i="5"/>
  <c r="I109" i="5"/>
  <c r="F122" i="5"/>
  <c r="L167" i="5"/>
  <c r="P190" i="5"/>
  <c r="I241" i="5"/>
  <c r="J84" i="5"/>
  <c r="F99" i="5"/>
  <c r="J190" i="5"/>
  <c r="H190" i="5"/>
  <c r="K208" i="5"/>
  <c r="M109" i="5"/>
  <c r="D109" i="5"/>
  <c r="H208" i="5"/>
  <c r="Q208" i="5"/>
  <c r="K61" i="5"/>
  <c r="E84" i="5"/>
  <c r="F78" i="5"/>
  <c r="E109" i="5"/>
  <c r="N225" i="5"/>
  <c r="B226" i="5"/>
  <c r="N7" i="5"/>
  <c r="C226" i="5"/>
  <c r="E241" i="5"/>
  <c r="D37" i="5"/>
  <c r="M37" i="5"/>
  <c r="F143" i="5"/>
  <c r="N143" i="5"/>
  <c r="C208" i="5"/>
  <c r="D226" i="5"/>
  <c r="M226" i="5"/>
  <c r="N213" i="5"/>
  <c r="Q37" i="5"/>
  <c r="L37" i="5"/>
  <c r="D61" i="5"/>
  <c r="P61" i="5"/>
  <c r="Q109" i="5"/>
  <c r="O167" i="5"/>
  <c r="C190" i="5"/>
  <c r="F207" i="5"/>
  <c r="L61" i="5"/>
  <c r="F27" i="5"/>
  <c r="D190" i="5"/>
  <c r="G226" i="5"/>
  <c r="G190" i="5"/>
  <c r="F193" i="5"/>
  <c r="I37" i="5"/>
  <c r="N52" i="5"/>
  <c r="F60" i="5"/>
  <c r="L84" i="5"/>
  <c r="F83" i="5"/>
  <c r="J167" i="5"/>
  <c r="G167" i="5"/>
  <c r="B190" i="5"/>
  <c r="K226" i="5"/>
  <c r="G241" i="5"/>
  <c r="P241" i="5"/>
  <c r="E37" i="5"/>
  <c r="N36" i="5"/>
  <c r="G61" i="5"/>
  <c r="O61" i="5"/>
  <c r="E61" i="5"/>
  <c r="M61" i="5"/>
  <c r="D84" i="5"/>
  <c r="M84" i="5"/>
  <c r="B84" i="5"/>
  <c r="L109" i="5"/>
  <c r="J109" i="5"/>
  <c r="B167" i="5"/>
  <c r="P167" i="5"/>
  <c r="L226" i="5"/>
  <c r="H241" i="5"/>
  <c r="Q241" i="5"/>
  <c r="B109" i="5"/>
  <c r="O226" i="5"/>
  <c r="E167" i="5"/>
  <c r="F150" i="5"/>
  <c r="F166" i="5"/>
  <c r="F189" i="5"/>
  <c r="L190" i="5"/>
  <c r="F192" i="5"/>
  <c r="I208" i="5"/>
  <c r="O84" i="5"/>
  <c r="N200" i="5"/>
  <c r="F108" i="5"/>
  <c r="E226" i="5"/>
  <c r="O37" i="5"/>
  <c r="J37" i="5"/>
  <c r="F36" i="5"/>
  <c r="N78" i="5"/>
  <c r="P84" i="5"/>
  <c r="O109" i="5"/>
  <c r="Q190" i="5"/>
  <c r="E190" i="5"/>
  <c r="M190" i="5"/>
  <c r="J208" i="5"/>
  <c r="G208" i="5"/>
  <c r="Q226" i="5"/>
  <c r="F221" i="5"/>
  <c r="D241" i="5"/>
  <c r="L208" i="5"/>
  <c r="F213" i="5"/>
  <c r="N189" i="5"/>
  <c r="G37" i="5"/>
  <c r="P37" i="5"/>
  <c r="B37" i="5"/>
  <c r="K37" i="5"/>
  <c r="H84" i="5"/>
  <c r="Q84" i="5"/>
  <c r="O190" i="5"/>
  <c r="B208" i="5"/>
  <c r="G84" i="5"/>
  <c r="N122" i="5"/>
  <c r="I167" i="5"/>
  <c r="H37" i="5"/>
  <c r="N60" i="5"/>
  <c r="C61" i="5"/>
  <c r="F61" i="5" s="1"/>
  <c r="N83" i="5"/>
  <c r="N108" i="5"/>
  <c r="N221" i="5"/>
  <c r="J226" i="5"/>
  <c r="N150" i="5"/>
  <c r="F172" i="5"/>
  <c r="F225" i="5"/>
  <c r="J241" i="5"/>
  <c r="N232" i="5"/>
  <c r="C241" i="5"/>
  <c r="F241" i="5" s="1"/>
  <c r="F232" i="5"/>
  <c r="K84" i="5"/>
  <c r="N67" i="5"/>
  <c r="N99" i="5"/>
  <c r="K167" i="5"/>
  <c r="N166" i="5"/>
  <c r="K190" i="5"/>
  <c r="P226" i="5"/>
  <c r="N105" i="5"/>
  <c r="K109" i="5"/>
  <c r="N194" i="5"/>
  <c r="I226" i="5"/>
  <c r="C109" i="5"/>
  <c r="F105" i="5"/>
  <c r="N58" i="5"/>
  <c r="C84" i="5"/>
  <c r="F67" i="5"/>
  <c r="N27" i="5"/>
  <c r="C37" i="5"/>
  <c r="D167" i="5"/>
  <c r="M167" i="5"/>
  <c r="N172" i="5"/>
  <c r="I190" i="5"/>
  <c r="N183" i="5"/>
  <c r="N207" i="5"/>
  <c r="N240" i="5"/>
  <c r="C194" i="5"/>
  <c r="F194" i="5" s="1"/>
  <c r="C167" i="5"/>
  <c r="N193" i="5"/>
  <c r="F200" i="5"/>
  <c r="N5" i="4"/>
  <c r="N6" i="4"/>
  <c r="N8" i="4"/>
  <c r="N9" i="4"/>
  <c r="N10" i="4"/>
  <c r="N11" i="4"/>
  <c r="N12" i="4"/>
  <c r="N13" i="4"/>
  <c r="N14" i="4"/>
  <c r="N15" i="4"/>
  <c r="N16" i="4"/>
  <c r="N17" i="4"/>
  <c r="N18" i="4"/>
  <c r="N19" i="4"/>
  <c r="N20" i="4"/>
  <c r="N21" i="4"/>
  <c r="N22" i="4"/>
  <c r="N23" i="4"/>
  <c r="N24" i="4"/>
  <c r="N26" i="4"/>
  <c r="N27" i="4"/>
  <c r="N28" i="4"/>
  <c r="N31" i="4"/>
  <c r="N32" i="4"/>
  <c r="N33" i="4"/>
  <c r="N34" i="4"/>
  <c r="N35" i="4"/>
  <c r="N36" i="4"/>
  <c r="N37" i="4"/>
  <c r="N38" i="4"/>
  <c r="N39" i="4"/>
  <c r="N40" i="4"/>
  <c r="N41" i="4"/>
  <c r="N42" i="4"/>
  <c r="N43" i="4"/>
  <c r="N44" i="4"/>
  <c r="N45" i="4"/>
  <c r="N46" i="4"/>
  <c r="N48" i="4"/>
  <c r="N49" i="4"/>
  <c r="N50" i="4"/>
  <c r="N51" i="4"/>
  <c r="N52" i="4"/>
  <c r="N53" i="4"/>
  <c r="N54" i="4"/>
  <c r="N55" i="4"/>
  <c r="N56" i="4"/>
  <c r="N57" i="4"/>
  <c r="N58" i="4"/>
  <c r="N60" i="4"/>
  <c r="N61" i="4"/>
  <c r="N64" i="4"/>
  <c r="N65" i="4"/>
  <c r="N66" i="4"/>
  <c r="N67" i="4"/>
  <c r="N69" i="4"/>
  <c r="N70" i="4"/>
  <c r="N71" i="4"/>
  <c r="N72" i="4"/>
  <c r="N73" i="4"/>
  <c r="N75" i="4"/>
  <c r="N76" i="4"/>
  <c r="N77" i="4"/>
  <c r="N78" i="4"/>
  <c r="N81" i="4"/>
  <c r="N82" i="4"/>
  <c r="N83" i="4"/>
  <c r="N84" i="4"/>
  <c r="N85" i="4"/>
  <c r="N86" i="4"/>
  <c r="N87" i="4"/>
  <c r="N88" i="4"/>
  <c r="N89" i="4"/>
  <c r="N90" i="4"/>
  <c r="N92" i="4"/>
  <c r="N93" i="4"/>
  <c r="N94" i="4"/>
  <c r="N95" i="4"/>
  <c r="N96" i="4"/>
  <c r="N98" i="4"/>
  <c r="N99" i="4"/>
  <c r="N100" i="4"/>
  <c r="N103" i="4"/>
  <c r="N104" i="4"/>
  <c r="N105" i="4"/>
  <c r="N106" i="4"/>
  <c r="N107" i="4"/>
  <c r="N108" i="4"/>
  <c r="N109" i="4"/>
  <c r="N110" i="4"/>
  <c r="N111" i="4"/>
  <c r="N112" i="4"/>
  <c r="N114" i="4"/>
  <c r="N115" i="4"/>
  <c r="N116" i="4"/>
  <c r="N117" i="4"/>
  <c r="N118" i="4"/>
  <c r="N119" i="4"/>
  <c r="N120" i="4"/>
  <c r="N121" i="4"/>
  <c r="N122" i="4"/>
  <c r="N123" i="4"/>
  <c r="N124" i="4"/>
  <c r="N125" i="4"/>
  <c r="N126" i="4"/>
  <c r="N127" i="4"/>
  <c r="N128" i="4"/>
  <c r="N129" i="4"/>
  <c r="N130" i="4"/>
  <c r="N131" i="4"/>
  <c r="N132" i="4"/>
  <c r="N134" i="4"/>
  <c r="N135" i="4"/>
  <c r="N136" i="4"/>
  <c r="N139" i="4"/>
  <c r="N140" i="4"/>
  <c r="N141" i="4"/>
  <c r="N142" i="4"/>
  <c r="N143" i="4"/>
  <c r="N144" i="4"/>
  <c r="N145" i="4"/>
  <c r="N147" i="4"/>
  <c r="N148" i="4"/>
  <c r="N149" i="4"/>
  <c r="N150" i="4"/>
  <c r="N151" i="4"/>
  <c r="N155" i="4"/>
  <c r="N156" i="4"/>
  <c r="N157" i="4"/>
  <c r="N159" i="4"/>
  <c r="N160" i="4"/>
  <c r="N161" i="4"/>
  <c r="N162" i="4"/>
  <c r="N163" i="4"/>
  <c r="N166" i="4"/>
  <c r="N167" i="4"/>
  <c r="N168" i="4"/>
  <c r="N172" i="4"/>
  <c r="N175" i="4"/>
  <c r="N178" i="4"/>
  <c r="N180" i="4"/>
  <c r="N181" i="4"/>
  <c r="N182" i="4"/>
  <c r="N183" i="4"/>
  <c r="N184" i="4"/>
  <c r="N189" i="4"/>
  <c r="N191" i="4"/>
  <c r="N192" i="4"/>
  <c r="N193" i="4"/>
  <c r="N194" i="4"/>
  <c r="N195" i="4"/>
  <c r="N196" i="4"/>
  <c r="N198" i="4"/>
  <c r="N199" i="4"/>
  <c r="N204" i="4"/>
  <c r="N4" i="4"/>
  <c r="F204" i="4"/>
  <c r="Q200" i="4"/>
  <c r="P200" i="4"/>
  <c r="O200" i="4"/>
  <c r="M200" i="4"/>
  <c r="L200" i="4"/>
  <c r="K200" i="4"/>
  <c r="J200" i="4"/>
  <c r="I200" i="4"/>
  <c r="H200" i="4"/>
  <c r="G200" i="4"/>
  <c r="E200" i="4"/>
  <c r="D200" i="4"/>
  <c r="C200" i="4"/>
  <c r="B199" i="4"/>
  <c r="F199" i="4" s="1"/>
  <c r="B198" i="4"/>
  <c r="F198" i="4" s="1"/>
  <c r="Q197" i="4"/>
  <c r="P197" i="4"/>
  <c r="O197" i="4"/>
  <c r="M197" i="4"/>
  <c r="L197" i="4"/>
  <c r="K197" i="4"/>
  <c r="J197" i="4"/>
  <c r="I197" i="4"/>
  <c r="H197" i="4"/>
  <c r="G197" i="4"/>
  <c r="E197" i="4"/>
  <c r="D197" i="4"/>
  <c r="C197" i="4"/>
  <c r="B196" i="4"/>
  <c r="F196" i="4" s="1"/>
  <c r="B195" i="4"/>
  <c r="F195" i="4" s="1"/>
  <c r="B194" i="4"/>
  <c r="F194" i="4" s="1"/>
  <c r="B193" i="4"/>
  <c r="F193" i="4" s="1"/>
  <c r="B192" i="4"/>
  <c r="F192" i="4" s="1"/>
  <c r="B191" i="4"/>
  <c r="F191" i="4" s="1"/>
  <c r="Q190" i="4"/>
  <c r="P190" i="4"/>
  <c r="O190" i="4"/>
  <c r="M190" i="4"/>
  <c r="L190" i="4"/>
  <c r="K190" i="4"/>
  <c r="J190" i="4"/>
  <c r="I190" i="4"/>
  <c r="H190" i="4"/>
  <c r="G190" i="4"/>
  <c r="E190" i="4"/>
  <c r="D190" i="4"/>
  <c r="C190" i="4"/>
  <c r="B189" i="4"/>
  <c r="F189" i="4" s="1"/>
  <c r="Q186" i="4"/>
  <c r="P186" i="4"/>
  <c r="O186" i="4"/>
  <c r="M186" i="4"/>
  <c r="L186" i="4"/>
  <c r="K186" i="4"/>
  <c r="J186" i="4"/>
  <c r="I186" i="4"/>
  <c r="H186" i="4"/>
  <c r="G186" i="4"/>
  <c r="E186" i="4"/>
  <c r="D186" i="4"/>
  <c r="C186" i="4"/>
  <c r="B185" i="4"/>
  <c r="F185" i="4" s="1"/>
  <c r="B184" i="4"/>
  <c r="F184" i="4" s="1"/>
  <c r="B183" i="4"/>
  <c r="F183" i="4" s="1"/>
  <c r="B182" i="4"/>
  <c r="F182" i="4" s="1"/>
  <c r="B181" i="4"/>
  <c r="F181" i="4" s="1"/>
  <c r="B180" i="4"/>
  <c r="F180" i="4" s="1"/>
  <c r="Q179" i="4"/>
  <c r="P179" i="4"/>
  <c r="O179" i="4"/>
  <c r="M179" i="4"/>
  <c r="L179" i="4"/>
  <c r="K179" i="4"/>
  <c r="J179" i="4"/>
  <c r="I179" i="4"/>
  <c r="H179" i="4"/>
  <c r="G179" i="4"/>
  <c r="E179" i="4"/>
  <c r="D179" i="4"/>
  <c r="C179" i="4"/>
  <c r="B178" i="4"/>
  <c r="F178" i="4" s="1"/>
  <c r="B177" i="4"/>
  <c r="B176" i="4"/>
  <c r="B175" i="4"/>
  <c r="F175" i="4" s="1"/>
  <c r="Q173" i="4"/>
  <c r="P173" i="4"/>
  <c r="O173" i="4"/>
  <c r="M173" i="4"/>
  <c r="L173" i="4"/>
  <c r="K173" i="4"/>
  <c r="J173" i="4"/>
  <c r="I173" i="4"/>
  <c r="H173" i="4"/>
  <c r="G173" i="4"/>
  <c r="D173" i="4"/>
  <c r="C173" i="4"/>
  <c r="B172" i="4"/>
  <c r="F172" i="4" s="1"/>
  <c r="Q169" i="4"/>
  <c r="P169" i="4"/>
  <c r="O169" i="4"/>
  <c r="M169" i="4"/>
  <c r="L169" i="4"/>
  <c r="K169" i="4"/>
  <c r="J169" i="4"/>
  <c r="I169" i="4"/>
  <c r="H169" i="4"/>
  <c r="G169" i="4"/>
  <c r="E169" i="4"/>
  <c r="D169" i="4"/>
  <c r="C169" i="4"/>
  <c r="B168" i="4"/>
  <c r="F168" i="4" s="1"/>
  <c r="B167" i="4"/>
  <c r="F167" i="4" s="1"/>
  <c r="B166" i="4"/>
  <c r="F166" i="4" s="1"/>
  <c r="Q165" i="4"/>
  <c r="P165" i="4"/>
  <c r="O165" i="4"/>
  <c r="M165" i="4"/>
  <c r="L165" i="4"/>
  <c r="K165" i="4"/>
  <c r="J165" i="4"/>
  <c r="I165" i="4"/>
  <c r="H165" i="4"/>
  <c r="G165" i="4"/>
  <c r="E165" i="4"/>
  <c r="D165" i="4"/>
  <c r="C165" i="4"/>
  <c r="B164" i="4"/>
  <c r="F164" i="4" s="1"/>
  <c r="B163" i="4"/>
  <c r="F163" i="4" s="1"/>
  <c r="B162" i="4"/>
  <c r="F162" i="4" s="1"/>
  <c r="B161" i="4"/>
  <c r="F161" i="4" s="1"/>
  <c r="B160" i="4"/>
  <c r="F160" i="4" s="1"/>
  <c r="B159" i="4"/>
  <c r="F159" i="4" s="1"/>
  <c r="Q158" i="4"/>
  <c r="P158" i="4"/>
  <c r="O158" i="4"/>
  <c r="M158" i="4"/>
  <c r="L158" i="4"/>
  <c r="K158" i="4"/>
  <c r="J158" i="4"/>
  <c r="I158" i="4"/>
  <c r="H158" i="4"/>
  <c r="G158" i="4"/>
  <c r="E158" i="4"/>
  <c r="D158" i="4"/>
  <c r="C158" i="4"/>
  <c r="B157" i="4"/>
  <c r="F157" i="4" s="1"/>
  <c r="B156" i="4"/>
  <c r="F156" i="4" s="1"/>
  <c r="B155" i="4"/>
  <c r="F155" i="4" s="1"/>
  <c r="Q152" i="4"/>
  <c r="P152" i="4"/>
  <c r="O152" i="4"/>
  <c r="M152" i="4"/>
  <c r="L152" i="4"/>
  <c r="K152" i="4"/>
  <c r="J152" i="4"/>
  <c r="I152" i="4"/>
  <c r="H152" i="4"/>
  <c r="G152" i="4"/>
  <c r="E152" i="4"/>
  <c r="D152" i="4"/>
  <c r="C152" i="4"/>
  <c r="B151" i="4"/>
  <c r="F151" i="4" s="1"/>
  <c r="B150" i="4"/>
  <c r="F150" i="4" s="1"/>
  <c r="B149" i="4"/>
  <c r="F149" i="4" s="1"/>
  <c r="B148" i="4"/>
  <c r="F148" i="4" s="1"/>
  <c r="B147" i="4"/>
  <c r="F147" i="4" s="1"/>
  <c r="B146" i="4"/>
  <c r="F146" i="4" s="1"/>
  <c r="B145" i="4"/>
  <c r="F145" i="4" s="1"/>
  <c r="B144" i="4"/>
  <c r="F144" i="4" s="1"/>
  <c r="B143" i="4"/>
  <c r="F143" i="4" s="1"/>
  <c r="B142" i="4"/>
  <c r="F142" i="4" s="1"/>
  <c r="B141" i="4"/>
  <c r="F141" i="4" s="1"/>
  <c r="B140" i="4"/>
  <c r="F140" i="4" s="1"/>
  <c r="B139" i="4"/>
  <c r="F139" i="4" s="1"/>
  <c r="Q138" i="4"/>
  <c r="P138" i="4"/>
  <c r="O138" i="4"/>
  <c r="M138" i="4"/>
  <c r="L138" i="4"/>
  <c r="K138" i="4"/>
  <c r="J138" i="4"/>
  <c r="I138" i="4"/>
  <c r="H138" i="4"/>
  <c r="G138" i="4"/>
  <c r="E138" i="4"/>
  <c r="D138" i="4"/>
  <c r="C138" i="4"/>
  <c r="B137" i="4"/>
  <c r="B136" i="4"/>
  <c r="F136" i="4" s="1"/>
  <c r="B135" i="4"/>
  <c r="F135" i="4" s="1"/>
  <c r="B134" i="4"/>
  <c r="F134" i="4" s="1"/>
  <c r="B132" i="4"/>
  <c r="F132" i="4" s="1"/>
  <c r="B131" i="4"/>
  <c r="F131" i="4" s="1"/>
  <c r="B130" i="4"/>
  <c r="F130" i="4" s="1"/>
  <c r="B129" i="4"/>
  <c r="F129" i="4" s="1"/>
  <c r="B128" i="4"/>
  <c r="F128" i="4" s="1"/>
  <c r="B127" i="4"/>
  <c r="F127" i="4" s="1"/>
  <c r="B126" i="4"/>
  <c r="F126" i="4" s="1"/>
  <c r="B125" i="4"/>
  <c r="F125" i="4" s="1"/>
  <c r="B124" i="4"/>
  <c r="F124" i="4" s="1"/>
  <c r="B123" i="4"/>
  <c r="F123" i="4" s="1"/>
  <c r="B122" i="4"/>
  <c r="F122" i="4" s="1"/>
  <c r="F121" i="4"/>
  <c r="B120" i="4"/>
  <c r="F120" i="4" s="1"/>
  <c r="B119" i="4"/>
  <c r="F119" i="4" s="1"/>
  <c r="B118" i="4"/>
  <c r="F118" i="4" s="1"/>
  <c r="B117" i="4"/>
  <c r="F117" i="4" s="1"/>
  <c r="B116" i="4"/>
  <c r="F116" i="4" s="1"/>
  <c r="B115" i="4"/>
  <c r="F115" i="4" s="1"/>
  <c r="B114" i="4"/>
  <c r="Q113" i="4"/>
  <c r="P113" i="4"/>
  <c r="O113" i="4"/>
  <c r="M113" i="4"/>
  <c r="L113" i="4"/>
  <c r="K113" i="4"/>
  <c r="J113" i="4"/>
  <c r="I113" i="4"/>
  <c r="H113" i="4"/>
  <c r="G113" i="4"/>
  <c r="E113" i="4"/>
  <c r="D113" i="4"/>
  <c r="C113" i="4"/>
  <c r="B112" i="4"/>
  <c r="F112" i="4" s="1"/>
  <c r="B111" i="4"/>
  <c r="F111" i="4" s="1"/>
  <c r="B110" i="4"/>
  <c r="F110" i="4" s="1"/>
  <c r="B109" i="4"/>
  <c r="F109" i="4" s="1"/>
  <c r="B108" i="4"/>
  <c r="F108" i="4" s="1"/>
  <c r="B107" i="4"/>
  <c r="F107" i="4" s="1"/>
  <c r="B106" i="4"/>
  <c r="F106" i="4" s="1"/>
  <c r="B105" i="4"/>
  <c r="F105" i="4" s="1"/>
  <c r="B104" i="4"/>
  <c r="F104" i="4" s="1"/>
  <c r="Q101" i="4"/>
  <c r="P101" i="4"/>
  <c r="O101" i="4"/>
  <c r="M101" i="4"/>
  <c r="L101" i="4"/>
  <c r="K101" i="4"/>
  <c r="J101" i="4"/>
  <c r="I101" i="4"/>
  <c r="H101" i="4"/>
  <c r="G101" i="4"/>
  <c r="E101" i="4"/>
  <c r="D101" i="4"/>
  <c r="C101" i="4"/>
  <c r="B100" i="4"/>
  <c r="F100" i="4" s="1"/>
  <c r="B99" i="4"/>
  <c r="F99" i="4" s="1"/>
  <c r="B98" i="4"/>
  <c r="Q97" i="4"/>
  <c r="P97" i="4"/>
  <c r="O97" i="4"/>
  <c r="M97" i="4"/>
  <c r="L97" i="4"/>
  <c r="K97" i="4"/>
  <c r="J97" i="4"/>
  <c r="I97" i="4"/>
  <c r="H97" i="4"/>
  <c r="G97" i="4"/>
  <c r="E97" i="4"/>
  <c r="D97" i="4"/>
  <c r="C97" i="4"/>
  <c r="F96" i="4"/>
  <c r="B95" i="4"/>
  <c r="B94" i="4"/>
  <c r="F94" i="4" s="1"/>
  <c r="B93" i="4"/>
  <c r="F93" i="4" s="1"/>
  <c r="B92" i="4"/>
  <c r="F92" i="4" s="1"/>
  <c r="Q91" i="4"/>
  <c r="P91" i="4"/>
  <c r="O91" i="4"/>
  <c r="M91" i="4"/>
  <c r="L91" i="4"/>
  <c r="K91" i="4"/>
  <c r="J91" i="4"/>
  <c r="I91" i="4"/>
  <c r="H91" i="4"/>
  <c r="G91" i="4"/>
  <c r="E91" i="4"/>
  <c r="D91" i="4"/>
  <c r="C91" i="4"/>
  <c r="B90" i="4"/>
  <c r="F90" i="4" s="1"/>
  <c r="B89" i="4"/>
  <c r="F89" i="4" s="1"/>
  <c r="B87" i="4"/>
  <c r="F87" i="4" s="1"/>
  <c r="B86" i="4"/>
  <c r="F86" i="4" s="1"/>
  <c r="B85" i="4"/>
  <c r="F85" i="4" s="1"/>
  <c r="B84" i="4"/>
  <c r="F84" i="4" s="1"/>
  <c r="B83" i="4"/>
  <c r="F83" i="4" s="1"/>
  <c r="B82" i="4"/>
  <c r="F82" i="4" s="1"/>
  <c r="Q79" i="4"/>
  <c r="P79" i="4"/>
  <c r="O79" i="4"/>
  <c r="M79" i="4"/>
  <c r="L79" i="4"/>
  <c r="K79" i="4"/>
  <c r="J79" i="4"/>
  <c r="I79" i="4"/>
  <c r="H79" i="4"/>
  <c r="G79" i="4"/>
  <c r="E79" i="4"/>
  <c r="D79" i="4"/>
  <c r="C79" i="4"/>
  <c r="B78" i="4"/>
  <c r="F78" i="4" s="1"/>
  <c r="B77" i="4"/>
  <c r="F77" i="4" s="1"/>
  <c r="B76" i="4"/>
  <c r="F76" i="4" s="1"/>
  <c r="B75" i="4"/>
  <c r="F75" i="4" s="1"/>
  <c r="Q74" i="4"/>
  <c r="P74" i="4"/>
  <c r="O74" i="4"/>
  <c r="M74" i="4"/>
  <c r="L74" i="4"/>
  <c r="K74" i="4"/>
  <c r="J74" i="4"/>
  <c r="I74" i="4"/>
  <c r="H74" i="4"/>
  <c r="G74" i="4"/>
  <c r="E74" i="4"/>
  <c r="D74" i="4"/>
  <c r="C74" i="4"/>
  <c r="B73" i="4"/>
  <c r="F73" i="4" s="1"/>
  <c r="B72" i="4"/>
  <c r="F72" i="4" s="1"/>
  <c r="B71" i="4"/>
  <c r="F71" i="4" s="1"/>
  <c r="B70" i="4"/>
  <c r="B69" i="4"/>
  <c r="F69" i="4" s="1"/>
  <c r="Q68" i="4"/>
  <c r="P68" i="4"/>
  <c r="O68" i="4"/>
  <c r="M68" i="4"/>
  <c r="L68" i="4"/>
  <c r="K68" i="4"/>
  <c r="J68" i="4"/>
  <c r="I68" i="4"/>
  <c r="H68" i="4"/>
  <c r="G68" i="4"/>
  <c r="E68" i="4"/>
  <c r="D68" i="4"/>
  <c r="C68" i="4"/>
  <c r="B67" i="4"/>
  <c r="F67" i="4" s="1"/>
  <c r="B66" i="4"/>
  <c r="F66" i="4" s="1"/>
  <c r="B65" i="4"/>
  <c r="F65" i="4" s="1"/>
  <c r="Q62" i="4"/>
  <c r="P62" i="4"/>
  <c r="O62" i="4"/>
  <c r="M62" i="4"/>
  <c r="L62" i="4"/>
  <c r="K62" i="4"/>
  <c r="J62" i="4"/>
  <c r="I62" i="4"/>
  <c r="H62" i="4"/>
  <c r="G62" i="4"/>
  <c r="E62" i="4"/>
  <c r="D62" i="4"/>
  <c r="C62" i="4"/>
  <c r="B62" i="4"/>
  <c r="Q59" i="4"/>
  <c r="P59" i="4"/>
  <c r="O59" i="4"/>
  <c r="M59" i="4"/>
  <c r="L59" i="4"/>
  <c r="K59" i="4"/>
  <c r="J59" i="4"/>
  <c r="I59" i="4"/>
  <c r="H59" i="4"/>
  <c r="G59" i="4"/>
  <c r="E59" i="4"/>
  <c r="D59" i="4"/>
  <c r="C59" i="4"/>
  <c r="B58" i="4"/>
  <c r="F58" i="4" s="1"/>
  <c r="B57" i="4"/>
  <c r="F57" i="4" s="1"/>
  <c r="B56" i="4"/>
  <c r="B55" i="4"/>
  <c r="F55" i="4" s="1"/>
  <c r="B54" i="4"/>
  <c r="F54" i="4" s="1"/>
  <c r="B53" i="4"/>
  <c r="F53" i="4" s="1"/>
  <c r="B52" i="4"/>
  <c r="B51" i="4"/>
  <c r="F51" i="4" s="1"/>
  <c r="B50" i="4"/>
  <c r="F50" i="4" s="1"/>
  <c r="B49" i="4"/>
  <c r="F49" i="4" s="1"/>
  <c r="F48" i="4"/>
  <c r="Q47" i="4"/>
  <c r="P47" i="4"/>
  <c r="O47" i="4"/>
  <c r="M47" i="4"/>
  <c r="L47" i="4"/>
  <c r="K47" i="4"/>
  <c r="J47" i="4"/>
  <c r="I47" i="4"/>
  <c r="H47" i="4"/>
  <c r="G47" i="4"/>
  <c r="E47" i="4"/>
  <c r="D47" i="4"/>
  <c r="C47" i="4"/>
  <c r="B46" i="4"/>
  <c r="F46" i="4" s="1"/>
  <c r="B45" i="4"/>
  <c r="F45" i="4" s="1"/>
  <c r="B44" i="4"/>
  <c r="F44" i="4" s="1"/>
  <c r="B43" i="4"/>
  <c r="F43" i="4" s="1"/>
  <c r="B42" i="4"/>
  <c r="F42" i="4" s="1"/>
  <c r="B41" i="4"/>
  <c r="F41" i="4" s="1"/>
  <c r="B40" i="4"/>
  <c r="F40" i="4" s="1"/>
  <c r="B39" i="4"/>
  <c r="F39" i="4" s="1"/>
  <c r="B38" i="4"/>
  <c r="F38" i="4" s="1"/>
  <c r="B37" i="4"/>
  <c r="F37" i="4" s="1"/>
  <c r="B36" i="4"/>
  <c r="F36" i="4" s="1"/>
  <c r="B35" i="4"/>
  <c r="F35" i="4" s="1"/>
  <c r="B34" i="4"/>
  <c r="F34" i="4" s="1"/>
  <c r="B33" i="4"/>
  <c r="F33" i="4" s="1"/>
  <c r="B32" i="4"/>
  <c r="F32" i="4" s="1"/>
  <c r="Q29" i="4"/>
  <c r="P29" i="4"/>
  <c r="O29" i="4"/>
  <c r="M29" i="4"/>
  <c r="L29" i="4"/>
  <c r="K29" i="4"/>
  <c r="J29" i="4"/>
  <c r="I29" i="4"/>
  <c r="H29" i="4"/>
  <c r="G29" i="4"/>
  <c r="E29" i="4"/>
  <c r="D29" i="4"/>
  <c r="C29" i="4"/>
  <c r="B28" i="4"/>
  <c r="F28" i="4" s="1"/>
  <c r="B27" i="4"/>
  <c r="F27" i="4" s="1"/>
  <c r="B26" i="4"/>
  <c r="F26" i="4" s="1"/>
  <c r="Q25" i="4"/>
  <c r="P25" i="4"/>
  <c r="O25" i="4"/>
  <c r="M25" i="4"/>
  <c r="L25" i="4"/>
  <c r="K25" i="4"/>
  <c r="J25" i="4"/>
  <c r="I25" i="4"/>
  <c r="H25" i="4"/>
  <c r="G25" i="4"/>
  <c r="E25" i="4"/>
  <c r="D25" i="4"/>
  <c r="C25" i="4"/>
  <c r="F24" i="4"/>
  <c r="B23" i="4"/>
  <c r="F23" i="4" s="1"/>
  <c r="B22" i="4"/>
  <c r="F22" i="4" s="1"/>
  <c r="B21" i="4"/>
  <c r="F21" i="4" s="1"/>
  <c r="F20" i="4"/>
  <c r="B19" i="4"/>
  <c r="F19" i="4" s="1"/>
  <c r="B18" i="4"/>
  <c r="F18" i="4" s="1"/>
  <c r="B17" i="4"/>
  <c r="F17" i="4" s="1"/>
  <c r="B16" i="4"/>
  <c r="F16" i="4" s="1"/>
  <c r="F15" i="4"/>
  <c r="F14" i="4"/>
  <c r="F13" i="4"/>
  <c r="F12" i="4"/>
  <c r="F11" i="4"/>
  <c r="F10" i="4"/>
  <c r="F9" i="4"/>
  <c r="F8" i="4"/>
  <c r="Q7" i="4"/>
  <c r="P7" i="4"/>
  <c r="O7" i="4"/>
  <c r="M7" i="4"/>
  <c r="L7" i="4"/>
  <c r="K7" i="4"/>
  <c r="J7" i="4"/>
  <c r="I7" i="4"/>
  <c r="H7" i="4"/>
  <c r="G7" i="4"/>
  <c r="E7" i="4"/>
  <c r="D7" i="4"/>
  <c r="C7" i="4"/>
  <c r="F6" i="4"/>
  <c r="F5" i="4"/>
  <c r="F4" i="4"/>
  <c r="C242" i="5" l="1"/>
  <c r="Q242" i="5"/>
  <c r="F109" i="5"/>
  <c r="F226" i="5"/>
  <c r="P242" i="5"/>
  <c r="N61" i="5"/>
  <c r="N167" i="5"/>
  <c r="G242" i="5"/>
  <c r="N208" i="5"/>
  <c r="F208" i="5"/>
  <c r="O242" i="5"/>
  <c r="I242" i="5"/>
  <c r="J242" i="5"/>
  <c r="E242" i="5"/>
  <c r="L242" i="5"/>
  <c r="F167" i="5"/>
  <c r="N226" i="5"/>
  <c r="N109" i="5"/>
  <c r="F190" i="5"/>
  <c r="F84" i="5"/>
  <c r="N241" i="5"/>
  <c r="D242" i="5"/>
  <c r="B242" i="5"/>
  <c r="N37" i="5"/>
  <c r="H242" i="5"/>
  <c r="K242" i="5"/>
  <c r="M242" i="5"/>
  <c r="N190" i="5"/>
  <c r="F37" i="5"/>
  <c r="N84" i="5"/>
  <c r="N47" i="4"/>
  <c r="N74" i="4"/>
  <c r="N101" i="4"/>
  <c r="N186" i="4"/>
  <c r="N200" i="4"/>
  <c r="N59" i="4"/>
  <c r="N97" i="4"/>
  <c r="N29" i="4"/>
  <c r="N25" i="4"/>
  <c r="N152" i="4"/>
  <c r="N158" i="4"/>
  <c r="N173" i="4"/>
  <c r="N179" i="4"/>
  <c r="N197" i="4"/>
  <c r="N169" i="4"/>
  <c r="N7" i="4"/>
  <c r="N62" i="4"/>
  <c r="N91" i="4"/>
  <c r="N113" i="4"/>
  <c r="N79" i="4"/>
  <c r="N68" i="4"/>
  <c r="N138" i="4"/>
  <c r="N190" i="4"/>
  <c r="N165" i="4"/>
  <c r="I187" i="4"/>
  <c r="I63" i="4"/>
  <c r="G63" i="4"/>
  <c r="M30" i="4"/>
  <c r="B25" i="4"/>
  <c r="F25" i="4" s="1"/>
  <c r="P63" i="4"/>
  <c r="D30" i="4"/>
  <c r="O30" i="4"/>
  <c r="I201" i="4"/>
  <c r="M170" i="4"/>
  <c r="C201" i="4"/>
  <c r="B79" i="4"/>
  <c r="F79" i="4" s="1"/>
  <c r="B29" i="4"/>
  <c r="F29" i="4" s="1"/>
  <c r="M80" i="4"/>
  <c r="H102" i="4"/>
  <c r="K63" i="4"/>
  <c r="M187" i="4"/>
  <c r="B173" i="4"/>
  <c r="F173" i="4" s="1"/>
  <c r="C30" i="4"/>
  <c r="J187" i="4"/>
  <c r="H170" i="4"/>
  <c r="J80" i="4"/>
  <c r="G102" i="4"/>
  <c r="E170" i="4"/>
  <c r="O170" i="4"/>
  <c r="E187" i="4"/>
  <c r="O187" i="4"/>
  <c r="G30" i="4"/>
  <c r="C102" i="4"/>
  <c r="L102" i="4"/>
  <c r="L80" i="4"/>
  <c r="D102" i="4"/>
  <c r="M102" i="4"/>
  <c r="J153" i="4"/>
  <c r="J170" i="4"/>
  <c r="G187" i="4"/>
  <c r="P187" i="4"/>
  <c r="B7" i="4"/>
  <c r="F7" i="4" s="1"/>
  <c r="L30" i="4"/>
  <c r="E63" i="4"/>
  <c r="O63" i="4"/>
  <c r="B113" i="4"/>
  <c r="F113" i="4" s="1"/>
  <c r="M201" i="4"/>
  <c r="K201" i="4"/>
  <c r="P30" i="4"/>
  <c r="E153" i="4"/>
  <c r="O153" i="4"/>
  <c r="H201" i="4"/>
  <c r="J63" i="4"/>
  <c r="P153" i="4"/>
  <c r="G170" i="4"/>
  <c r="P170" i="4"/>
  <c r="J201" i="4"/>
  <c r="L63" i="4"/>
  <c r="P80" i="4"/>
  <c r="O80" i="4"/>
  <c r="P201" i="4"/>
  <c r="I30" i="4"/>
  <c r="I80" i="4"/>
  <c r="H153" i="4"/>
  <c r="Q170" i="4"/>
  <c r="D187" i="4"/>
  <c r="B200" i="4"/>
  <c r="F200" i="4" s="1"/>
  <c r="B74" i="4"/>
  <c r="F74" i="4" s="1"/>
  <c r="K153" i="4"/>
  <c r="H187" i="4"/>
  <c r="Q187" i="4"/>
  <c r="E201" i="4"/>
  <c r="K30" i="4"/>
  <c r="F70" i="4"/>
  <c r="Q80" i="4"/>
  <c r="E102" i="4"/>
  <c r="O102" i="4"/>
  <c r="B97" i="4"/>
  <c r="F97" i="4" s="1"/>
  <c r="B165" i="4"/>
  <c r="F165" i="4" s="1"/>
  <c r="G201" i="4"/>
  <c r="Q201" i="4"/>
  <c r="B158" i="4"/>
  <c r="F158" i="4" s="1"/>
  <c r="K80" i="4"/>
  <c r="I102" i="4"/>
  <c r="L187" i="4"/>
  <c r="Q63" i="4"/>
  <c r="L170" i="4"/>
  <c r="D63" i="4"/>
  <c r="M63" i="4"/>
  <c r="J102" i="4"/>
  <c r="E80" i="4"/>
  <c r="B47" i="4"/>
  <c r="F47" i="4" s="1"/>
  <c r="K170" i="4"/>
  <c r="B169" i="4"/>
  <c r="F169" i="4" s="1"/>
  <c r="K187" i="4"/>
  <c r="H30" i="4"/>
  <c r="Q30" i="4"/>
  <c r="K102" i="4"/>
  <c r="I153" i="4"/>
  <c r="Q153" i="4"/>
  <c r="L201" i="4"/>
  <c r="E30" i="4"/>
  <c r="C63" i="4"/>
  <c r="B59" i="4"/>
  <c r="F59" i="4" s="1"/>
  <c r="H80" i="4"/>
  <c r="G80" i="4"/>
  <c r="P102" i="4"/>
  <c r="O201" i="4"/>
  <c r="Q102" i="4"/>
  <c r="I170" i="4"/>
  <c r="B186" i="4"/>
  <c r="F186" i="4" s="1"/>
  <c r="B197" i="4"/>
  <c r="F197" i="4" s="1"/>
  <c r="B152" i="4"/>
  <c r="F152" i="4" s="1"/>
  <c r="J30" i="4"/>
  <c r="D80" i="4"/>
  <c r="B68" i="4"/>
  <c r="C153" i="4"/>
  <c r="B138" i="4"/>
  <c r="C170" i="4"/>
  <c r="H63" i="4"/>
  <c r="C187" i="4"/>
  <c r="C80" i="4"/>
  <c r="B91" i="4"/>
  <c r="F98" i="4"/>
  <c r="B101" i="4"/>
  <c r="F101" i="4" s="1"/>
  <c r="D153" i="4"/>
  <c r="L153" i="4"/>
  <c r="D170" i="4"/>
  <c r="B179" i="4"/>
  <c r="F179" i="4" s="1"/>
  <c r="D201" i="4"/>
  <c r="B190" i="4"/>
  <c r="F190" i="4" s="1"/>
  <c r="G153" i="4"/>
  <c r="M153" i="4"/>
  <c r="F114" i="4"/>
  <c r="F138" i="4" s="1"/>
  <c r="N242" i="5" l="1"/>
  <c r="F242" i="5"/>
  <c r="N102" i="4"/>
  <c r="N80" i="4"/>
  <c r="N201" i="4"/>
  <c r="N187" i="4"/>
  <c r="N30" i="4"/>
  <c r="N170" i="4"/>
  <c r="N63" i="4"/>
  <c r="N153" i="4"/>
  <c r="J203" i="4"/>
  <c r="B170" i="4"/>
  <c r="F170" i="4" s="1"/>
  <c r="B201" i="4"/>
  <c r="F201" i="4" s="1"/>
  <c r="G203" i="4"/>
  <c r="B153" i="4"/>
  <c r="F153" i="4" s="1"/>
  <c r="K203" i="4"/>
  <c r="O203" i="4"/>
  <c r="M203" i="4"/>
  <c r="P203" i="4"/>
  <c r="E203" i="4"/>
  <c r="I203" i="4"/>
  <c r="L203" i="4"/>
  <c r="C203" i="4"/>
  <c r="Q203" i="4"/>
  <c r="H203" i="4"/>
  <c r="B30" i="4"/>
  <c r="F30" i="4" s="1"/>
  <c r="D203" i="4"/>
  <c r="B63" i="4"/>
  <c r="F63" i="4" s="1"/>
  <c r="B80" i="4"/>
  <c r="F68" i="4"/>
  <c r="B102" i="4"/>
  <c r="F102" i="4" s="1"/>
  <c r="F91" i="4"/>
  <c r="B187" i="4"/>
  <c r="F187" i="4" s="1"/>
  <c r="N203" i="4" l="1"/>
  <c r="B203" i="4"/>
  <c r="F203" i="4" s="1"/>
  <c r="F80" i="4"/>
  <c r="N6" i="1" l="1"/>
  <c r="N5" i="1"/>
  <c r="N155" i="1" l="1"/>
  <c r="F155" i="1"/>
  <c r="N23" i="1"/>
  <c r="N24" i="1"/>
  <c r="N25" i="1"/>
  <c r="N29" i="1"/>
  <c r="N30" i="1"/>
  <c r="N31" i="1"/>
  <c r="N32" i="1"/>
  <c r="N34" i="1"/>
  <c r="N35" i="1"/>
  <c r="N37" i="1"/>
  <c r="N38" i="1"/>
  <c r="N39" i="1"/>
  <c r="N40" i="1"/>
  <c r="N41" i="1"/>
  <c r="N43" i="1"/>
  <c r="N47" i="1"/>
  <c r="N49" i="1"/>
  <c r="N50" i="1"/>
  <c r="N51" i="1"/>
  <c r="N52" i="1"/>
  <c r="N53" i="1"/>
  <c r="N54" i="1"/>
  <c r="N56" i="1"/>
  <c r="N57" i="1"/>
  <c r="N58" i="1"/>
  <c r="N59" i="1"/>
  <c r="N64" i="1"/>
  <c r="N65" i="1"/>
  <c r="N66" i="1"/>
  <c r="N68" i="1"/>
  <c r="N69" i="1"/>
  <c r="N71" i="1"/>
  <c r="N72" i="1"/>
  <c r="N76" i="1"/>
  <c r="N77" i="1"/>
  <c r="N78" i="1"/>
  <c r="N79" i="1"/>
  <c r="N80" i="1"/>
  <c r="N81" i="1"/>
  <c r="N82" i="1"/>
  <c r="N84" i="1"/>
  <c r="N85" i="1"/>
  <c r="N86" i="1"/>
  <c r="N87" i="1"/>
  <c r="N88" i="1"/>
  <c r="N89" i="1"/>
  <c r="N90" i="1"/>
  <c r="N92" i="1"/>
  <c r="N93" i="1"/>
  <c r="N94" i="1"/>
  <c r="N95" i="1"/>
  <c r="N96" i="1"/>
  <c r="N97" i="1"/>
  <c r="N98" i="1"/>
  <c r="N99" i="1"/>
  <c r="N100" i="1"/>
  <c r="N103" i="1"/>
  <c r="N104" i="1"/>
  <c r="N105" i="1"/>
  <c r="N107" i="1"/>
  <c r="N108" i="1"/>
  <c r="N109" i="1"/>
  <c r="N110" i="1"/>
  <c r="N111" i="1"/>
  <c r="N112" i="1"/>
  <c r="N113" i="1"/>
  <c r="N115" i="1"/>
  <c r="N116" i="1"/>
  <c r="N117" i="1"/>
  <c r="N122" i="1"/>
  <c r="N123" i="1"/>
  <c r="N125" i="1"/>
  <c r="N126" i="1"/>
  <c r="N127" i="1"/>
  <c r="N128" i="1"/>
  <c r="N129" i="1"/>
  <c r="N130" i="1"/>
  <c r="N134" i="1"/>
  <c r="N136" i="1"/>
  <c r="N137" i="1"/>
  <c r="N138" i="1"/>
  <c r="N140" i="1"/>
  <c r="N141" i="1"/>
  <c r="N142" i="1"/>
  <c r="N143" i="1"/>
  <c r="N144" i="1"/>
  <c r="N148" i="1"/>
  <c r="N149" i="1"/>
  <c r="N151" i="1"/>
  <c r="N152" i="1"/>
  <c r="N153" i="1"/>
  <c r="N160" i="1"/>
  <c r="N12" i="1"/>
  <c r="N13" i="1"/>
  <c r="N14" i="1"/>
  <c r="N15" i="1"/>
  <c r="N7" i="1"/>
  <c r="N16" i="1"/>
  <c r="N17" i="1"/>
  <c r="N18" i="1"/>
  <c r="N19" i="1"/>
  <c r="N20" i="1"/>
  <c r="N21" i="1"/>
  <c r="N10" i="1"/>
  <c r="N11" i="1"/>
  <c r="N8" i="1"/>
  <c r="F7" i="1" l="1"/>
  <c r="F16" i="1"/>
  <c r="F17" i="1"/>
  <c r="F18" i="1"/>
  <c r="F19" i="1"/>
  <c r="F20" i="1"/>
  <c r="F21" i="1"/>
  <c r="F23" i="1"/>
  <c r="F24" i="1"/>
  <c r="F25" i="1"/>
  <c r="F29" i="1"/>
  <c r="F30" i="1"/>
  <c r="F31" i="1"/>
  <c r="F32" i="1"/>
  <c r="F33" i="1"/>
  <c r="F34" i="1"/>
  <c r="F35" i="1"/>
  <c r="F37" i="1"/>
  <c r="F38" i="1"/>
  <c r="F39" i="1"/>
  <c r="F40" i="1"/>
  <c r="F41" i="1"/>
  <c r="F43" i="1"/>
  <c r="F47" i="1"/>
  <c r="F49" i="1"/>
  <c r="F50" i="1"/>
  <c r="F51" i="1"/>
  <c r="F52" i="1"/>
  <c r="F53" i="1"/>
  <c r="F54" i="1"/>
  <c r="F56" i="1"/>
  <c r="F57" i="1"/>
  <c r="F58" i="1"/>
  <c r="F59" i="1"/>
  <c r="F64" i="1"/>
  <c r="F65" i="1"/>
  <c r="F66" i="1"/>
  <c r="F68" i="1"/>
  <c r="F69" i="1"/>
  <c r="F71" i="1"/>
  <c r="F72" i="1"/>
  <c r="F76" i="1"/>
  <c r="F77" i="1"/>
  <c r="F78" i="1"/>
  <c r="F79" i="1"/>
  <c r="F80" i="1"/>
  <c r="F81" i="1"/>
  <c r="F82" i="1"/>
  <c r="F84" i="1"/>
  <c r="F85" i="1"/>
  <c r="F86" i="1"/>
  <c r="F87" i="1"/>
  <c r="F88" i="1"/>
  <c r="F89" i="1"/>
  <c r="F90" i="1"/>
  <c r="F92" i="1"/>
  <c r="F93" i="1"/>
  <c r="F94" i="1"/>
  <c r="F95" i="1"/>
  <c r="F96" i="1"/>
  <c r="F97" i="1"/>
  <c r="F98" i="1"/>
  <c r="F99" i="1"/>
  <c r="F100" i="1"/>
  <c r="F104" i="1"/>
  <c r="F105" i="1"/>
  <c r="F107" i="1"/>
  <c r="F108" i="1"/>
  <c r="F109" i="1"/>
  <c r="F110" i="1"/>
  <c r="F111" i="1"/>
  <c r="F112" i="1"/>
  <c r="F113" i="1"/>
  <c r="F115" i="1"/>
  <c r="F116" i="1"/>
  <c r="F117" i="1"/>
  <c r="F122" i="1"/>
  <c r="F123" i="1"/>
  <c r="F125" i="1"/>
  <c r="F126" i="1"/>
  <c r="F127" i="1"/>
  <c r="F128" i="1"/>
  <c r="F129" i="1"/>
  <c r="F130" i="1"/>
  <c r="F134" i="1"/>
  <c r="F136" i="1"/>
  <c r="F137" i="1"/>
  <c r="F138" i="1"/>
  <c r="F140" i="1"/>
  <c r="F141" i="1"/>
  <c r="F142" i="1"/>
  <c r="F143" i="1"/>
  <c r="F144" i="1"/>
  <c r="F148" i="1"/>
  <c r="F149" i="1"/>
  <c r="F151" i="1"/>
  <c r="F152" i="1"/>
  <c r="F153" i="1"/>
  <c r="F160" i="1"/>
  <c r="F10" i="1"/>
  <c r="F11" i="1"/>
  <c r="F12" i="1"/>
  <c r="F13" i="1"/>
  <c r="F14" i="1"/>
  <c r="F15" i="1"/>
  <c r="F6" i="1"/>
  <c r="F8" i="1"/>
  <c r="F5" i="1"/>
  <c r="C156" i="1"/>
  <c r="D156" i="1"/>
  <c r="E156" i="1"/>
  <c r="G156" i="1"/>
  <c r="H156" i="1"/>
  <c r="I156" i="1"/>
  <c r="J156" i="1"/>
  <c r="K156" i="1"/>
  <c r="L156" i="1"/>
  <c r="M156" i="1"/>
  <c r="O156" i="1"/>
  <c r="P156" i="1"/>
  <c r="Q156" i="1"/>
  <c r="B156" i="1"/>
  <c r="C154" i="1"/>
  <c r="D154" i="1"/>
  <c r="E154" i="1"/>
  <c r="G154" i="1"/>
  <c r="H154" i="1"/>
  <c r="I154" i="1"/>
  <c r="J154" i="1"/>
  <c r="K154" i="1"/>
  <c r="L154" i="1"/>
  <c r="M154" i="1"/>
  <c r="O154" i="1"/>
  <c r="P154" i="1"/>
  <c r="Q154" i="1"/>
  <c r="B154" i="1"/>
  <c r="C150" i="1"/>
  <c r="D150" i="1"/>
  <c r="E150" i="1"/>
  <c r="G150" i="1"/>
  <c r="H150" i="1"/>
  <c r="I150" i="1"/>
  <c r="J150" i="1"/>
  <c r="K150" i="1"/>
  <c r="L150" i="1"/>
  <c r="M150" i="1"/>
  <c r="O150" i="1"/>
  <c r="P150" i="1"/>
  <c r="Q150" i="1"/>
  <c r="B150" i="1"/>
  <c r="C145" i="1"/>
  <c r="D145" i="1"/>
  <c r="E145" i="1"/>
  <c r="G145" i="1"/>
  <c r="H145" i="1"/>
  <c r="I145" i="1"/>
  <c r="J145" i="1"/>
  <c r="K145" i="1"/>
  <c r="L145" i="1"/>
  <c r="M145" i="1"/>
  <c r="O145" i="1"/>
  <c r="P145" i="1"/>
  <c r="Q145" i="1"/>
  <c r="B145" i="1"/>
  <c r="C139" i="1"/>
  <c r="D139" i="1"/>
  <c r="E139" i="1"/>
  <c r="G139" i="1"/>
  <c r="H139" i="1"/>
  <c r="I139" i="1"/>
  <c r="J139" i="1"/>
  <c r="K139" i="1"/>
  <c r="L139" i="1"/>
  <c r="M139" i="1"/>
  <c r="O139" i="1"/>
  <c r="P139" i="1"/>
  <c r="Q139" i="1"/>
  <c r="B139" i="1"/>
  <c r="C135" i="1"/>
  <c r="D135" i="1"/>
  <c r="E135" i="1"/>
  <c r="G135" i="1"/>
  <c r="H135" i="1"/>
  <c r="I135" i="1"/>
  <c r="J135" i="1"/>
  <c r="K135" i="1"/>
  <c r="L135" i="1"/>
  <c r="M135" i="1"/>
  <c r="O135" i="1"/>
  <c r="P135" i="1"/>
  <c r="Q135" i="1"/>
  <c r="B135" i="1"/>
  <c r="C22" i="1"/>
  <c r="D22" i="1"/>
  <c r="E22" i="1"/>
  <c r="G22" i="1"/>
  <c r="H22" i="1"/>
  <c r="I22" i="1"/>
  <c r="J22" i="1"/>
  <c r="K22" i="1"/>
  <c r="L22" i="1"/>
  <c r="M22" i="1"/>
  <c r="O22" i="1"/>
  <c r="P22" i="1"/>
  <c r="Q22" i="1"/>
  <c r="C131" i="1"/>
  <c r="D131" i="1"/>
  <c r="E131" i="1"/>
  <c r="G131" i="1"/>
  <c r="H131" i="1"/>
  <c r="I131" i="1"/>
  <c r="J131" i="1"/>
  <c r="K131" i="1"/>
  <c r="L131" i="1"/>
  <c r="M131" i="1"/>
  <c r="O131" i="1"/>
  <c r="P131" i="1"/>
  <c r="Q131" i="1"/>
  <c r="B131" i="1"/>
  <c r="C124" i="1"/>
  <c r="D124" i="1"/>
  <c r="E124" i="1"/>
  <c r="G124" i="1"/>
  <c r="H124" i="1"/>
  <c r="I124" i="1"/>
  <c r="J124" i="1"/>
  <c r="K124" i="1"/>
  <c r="L124" i="1"/>
  <c r="M124" i="1"/>
  <c r="O124" i="1"/>
  <c r="P124" i="1"/>
  <c r="Q124" i="1"/>
  <c r="B124" i="1"/>
  <c r="C114" i="1"/>
  <c r="D114" i="1"/>
  <c r="E114" i="1"/>
  <c r="G114" i="1"/>
  <c r="H114" i="1"/>
  <c r="I114" i="1"/>
  <c r="J114" i="1"/>
  <c r="K114" i="1"/>
  <c r="L114" i="1"/>
  <c r="M114" i="1"/>
  <c r="O114" i="1"/>
  <c r="P114" i="1"/>
  <c r="Q114" i="1"/>
  <c r="B114" i="1"/>
  <c r="C118" i="1"/>
  <c r="D118" i="1"/>
  <c r="E118" i="1"/>
  <c r="G118" i="1"/>
  <c r="H118" i="1"/>
  <c r="I118" i="1"/>
  <c r="J118" i="1"/>
  <c r="K118" i="1"/>
  <c r="L118" i="1"/>
  <c r="M118" i="1"/>
  <c r="O118" i="1"/>
  <c r="P118" i="1"/>
  <c r="Q118" i="1"/>
  <c r="B118" i="1"/>
  <c r="C106" i="1"/>
  <c r="D106" i="1"/>
  <c r="E106" i="1"/>
  <c r="G106" i="1"/>
  <c r="H106" i="1"/>
  <c r="I106" i="1"/>
  <c r="J106" i="1"/>
  <c r="K106" i="1"/>
  <c r="L106" i="1"/>
  <c r="M106" i="1"/>
  <c r="O106" i="1"/>
  <c r="P106" i="1"/>
  <c r="Q106" i="1"/>
  <c r="B106" i="1"/>
  <c r="C101" i="1"/>
  <c r="D101" i="1"/>
  <c r="E101" i="1"/>
  <c r="G101" i="1"/>
  <c r="H101" i="1"/>
  <c r="I101" i="1"/>
  <c r="J101" i="1"/>
  <c r="K101" i="1"/>
  <c r="L101" i="1"/>
  <c r="M101" i="1"/>
  <c r="O101" i="1"/>
  <c r="P101" i="1"/>
  <c r="Q101" i="1"/>
  <c r="B101" i="1"/>
  <c r="C91" i="1"/>
  <c r="D91" i="1"/>
  <c r="E91" i="1"/>
  <c r="G91" i="1"/>
  <c r="H91" i="1"/>
  <c r="I91" i="1"/>
  <c r="J91" i="1"/>
  <c r="K91" i="1"/>
  <c r="L91" i="1"/>
  <c r="M91" i="1"/>
  <c r="O91" i="1"/>
  <c r="P91" i="1"/>
  <c r="Q91" i="1"/>
  <c r="B91" i="1"/>
  <c r="F156" i="1" l="1"/>
  <c r="I157" i="1"/>
  <c r="B157" i="1"/>
  <c r="Q157" i="1"/>
  <c r="O157" i="1"/>
  <c r="E157" i="1"/>
  <c r="H157" i="1"/>
  <c r="B132" i="1"/>
  <c r="I132" i="1"/>
  <c r="B146" i="1"/>
  <c r="K157" i="1"/>
  <c r="P157" i="1"/>
  <c r="G157" i="1"/>
  <c r="D157" i="1"/>
  <c r="L157" i="1"/>
  <c r="C157" i="1"/>
  <c r="I146" i="1"/>
  <c r="N156" i="1"/>
  <c r="M157" i="1"/>
  <c r="Q146" i="1"/>
  <c r="H146" i="1"/>
  <c r="J157" i="1"/>
  <c r="P146" i="1"/>
  <c r="O146" i="1"/>
  <c r="L146" i="1"/>
  <c r="K146" i="1"/>
  <c r="G146" i="1"/>
  <c r="C146" i="1"/>
  <c r="J146" i="1"/>
  <c r="E146" i="1"/>
  <c r="M146" i="1"/>
  <c r="D146" i="1"/>
  <c r="Q132" i="1"/>
  <c r="H132" i="1"/>
  <c r="O132" i="1"/>
  <c r="E132" i="1"/>
  <c r="M132" i="1"/>
  <c r="D132" i="1"/>
  <c r="J132" i="1"/>
  <c r="P132" i="1"/>
  <c r="G132" i="1"/>
  <c r="L132" i="1"/>
  <c r="C132" i="1"/>
  <c r="K132" i="1"/>
  <c r="K119" i="1"/>
  <c r="F114" i="1"/>
  <c r="F106" i="1"/>
  <c r="J119" i="1"/>
  <c r="F131" i="1"/>
  <c r="F145" i="1"/>
  <c r="Q119" i="1"/>
  <c r="G119" i="1"/>
  <c r="F91" i="1"/>
  <c r="O119" i="1"/>
  <c r="E119" i="1"/>
  <c r="F135" i="1"/>
  <c r="F154" i="1"/>
  <c r="I119" i="1"/>
  <c r="H119" i="1"/>
  <c r="B119" i="1"/>
  <c r="P119" i="1"/>
  <c r="M119" i="1"/>
  <c r="D119" i="1"/>
  <c r="L119" i="1"/>
  <c r="C119" i="1"/>
  <c r="N106" i="1"/>
  <c r="F118" i="1"/>
  <c r="F22" i="1"/>
  <c r="F150" i="1"/>
  <c r="F101" i="1"/>
  <c r="F124" i="1"/>
  <c r="F139" i="1"/>
  <c r="N91" i="1"/>
  <c r="N114" i="1"/>
  <c r="N135" i="1"/>
  <c r="N154" i="1"/>
  <c r="N118" i="1"/>
  <c r="N22" i="1"/>
  <c r="N150" i="1"/>
  <c r="N101" i="1"/>
  <c r="N124" i="1"/>
  <c r="N139" i="1"/>
  <c r="N131" i="1"/>
  <c r="N145" i="1"/>
  <c r="C83" i="1"/>
  <c r="D83" i="1"/>
  <c r="D102" i="1" s="1"/>
  <c r="E83" i="1"/>
  <c r="E102" i="1" s="1"/>
  <c r="G83" i="1"/>
  <c r="G102" i="1" s="1"/>
  <c r="H83" i="1"/>
  <c r="H102" i="1" s="1"/>
  <c r="I83" i="1"/>
  <c r="I102" i="1" s="1"/>
  <c r="J83" i="1"/>
  <c r="J102" i="1" s="1"/>
  <c r="K83" i="1"/>
  <c r="K102" i="1" s="1"/>
  <c r="L83" i="1"/>
  <c r="L102" i="1" s="1"/>
  <c r="M83" i="1"/>
  <c r="M102" i="1" s="1"/>
  <c r="O83" i="1"/>
  <c r="O102" i="1" s="1"/>
  <c r="P83" i="1"/>
  <c r="P102" i="1" s="1"/>
  <c r="Q83" i="1"/>
  <c r="Q102" i="1" s="1"/>
  <c r="B83" i="1"/>
  <c r="B102" i="1" s="1"/>
  <c r="F132" i="1" l="1"/>
  <c r="F157" i="1"/>
  <c r="F146" i="1"/>
  <c r="N157" i="1"/>
  <c r="N146" i="1"/>
  <c r="F119" i="1"/>
  <c r="N132" i="1"/>
  <c r="N119" i="1"/>
  <c r="F83" i="1"/>
  <c r="C102" i="1"/>
  <c r="F102" i="1" s="1"/>
  <c r="N83" i="1"/>
  <c r="N102" i="1" s="1"/>
  <c r="C73" i="1"/>
  <c r="D73" i="1"/>
  <c r="E73" i="1"/>
  <c r="G73" i="1"/>
  <c r="H73" i="1"/>
  <c r="I73" i="1"/>
  <c r="J73" i="1"/>
  <c r="K73" i="1"/>
  <c r="L73" i="1"/>
  <c r="M73" i="1"/>
  <c r="O73" i="1"/>
  <c r="P73" i="1"/>
  <c r="Q73" i="1"/>
  <c r="B73" i="1"/>
  <c r="C70" i="1"/>
  <c r="D70" i="1"/>
  <c r="E70" i="1"/>
  <c r="G70" i="1"/>
  <c r="H70" i="1"/>
  <c r="I70" i="1"/>
  <c r="J70" i="1"/>
  <c r="K70" i="1"/>
  <c r="L70" i="1"/>
  <c r="M70" i="1"/>
  <c r="O70" i="1"/>
  <c r="P70" i="1"/>
  <c r="Q70" i="1"/>
  <c r="B70" i="1"/>
  <c r="C67" i="1"/>
  <c r="D67" i="1"/>
  <c r="E67" i="1"/>
  <c r="G67" i="1"/>
  <c r="H67" i="1"/>
  <c r="I67" i="1"/>
  <c r="J67" i="1"/>
  <c r="K67" i="1"/>
  <c r="L67" i="1"/>
  <c r="M67" i="1"/>
  <c r="O67" i="1"/>
  <c r="P67" i="1"/>
  <c r="Q67" i="1"/>
  <c r="B67" i="1"/>
  <c r="C60" i="1"/>
  <c r="D60" i="1"/>
  <c r="E60" i="1"/>
  <c r="G60" i="1"/>
  <c r="H60" i="1"/>
  <c r="I60" i="1"/>
  <c r="J60" i="1"/>
  <c r="K60" i="1"/>
  <c r="L60" i="1"/>
  <c r="M60" i="1"/>
  <c r="O60" i="1"/>
  <c r="P60" i="1"/>
  <c r="Q60" i="1"/>
  <c r="B60" i="1"/>
  <c r="C55" i="1"/>
  <c r="D55" i="1"/>
  <c r="E55" i="1"/>
  <c r="G55" i="1"/>
  <c r="H55" i="1"/>
  <c r="I55" i="1"/>
  <c r="J55" i="1"/>
  <c r="K55" i="1"/>
  <c r="L55" i="1"/>
  <c r="M55" i="1"/>
  <c r="O55" i="1"/>
  <c r="P55" i="1"/>
  <c r="Q55" i="1"/>
  <c r="B55" i="1"/>
  <c r="C48" i="1"/>
  <c r="D48" i="1"/>
  <c r="E48" i="1"/>
  <c r="G48" i="1"/>
  <c r="H48" i="1"/>
  <c r="I48" i="1"/>
  <c r="J48" i="1"/>
  <c r="K48" i="1"/>
  <c r="L48" i="1"/>
  <c r="M48" i="1"/>
  <c r="O48" i="1"/>
  <c r="P48" i="1"/>
  <c r="Q48" i="1"/>
  <c r="B48" i="1"/>
  <c r="C44" i="1"/>
  <c r="D44" i="1"/>
  <c r="E44" i="1"/>
  <c r="G44" i="1"/>
  <c r="H44" i="1"/>
  <c r="I44" i="1"/>
  <c r="J44" i="1"/>
  <c r="K44" i="1"/>
  <c r="L44" i="1"/>
  <c r="M44" i="1"/>
  <c r="O44" i="1"/>
  <c r="P44" i="1"/>
  <c r="Q44" i="1"/>
  <c r="B44" i="1"/>
  <c r="C42" i="1"/>
  <c r="D42" i="1"/>
  <c r="E42" i="1"/>
  <c r="G42" i="1"/>
  <c r="H42" i="1"/>
  <c r="I42" i="1"/>
  <c r="J42" i="1"/>
  <c r="K42" i="1"/>
  <c r="L42" i="1"/>
  <c r="M42" i="1"/>
  <c r="O42" i="1"/>
  <c r="P42" i="1"/>
  <c r="Q42" i="1"/>
  <c r="B42" i="1"/>
  <c r="C36" i="1"/>
  <c r="D36" i="1"/>
  <c r="E36" i="1"/>
  <c r="G36" i="1"/>
  <c r="H36" i="1"/>
  <c r="I36" i="1"/>
  <c r="J36" i="1"/>
  <c r="K36" i="1"/>
  <c r="L36" i="1"/>
  <c r="M36" i="1"/>
  <c r="O36" i="1"/>
  <c r="P36" i="1"/>
  <c r="Q36" i="1"/>
  <c r="B36" i="1"/>
  <c r="C26" i="1"/>
  <c r="D26" i="1"/>
  <c r="E26" i="1"/>
  <c r="G26" i="1"/>
  <c r="H26" i="1"/>
  <c r="I26" i="1"/>
  <c r="J26" i="1"/>
  <c r="K26" i="1"/>
  <c r="L26" i="1"/>
  <c r="M26" i="1"/>
  <c r="O26" i="1"/>
  <c r="P26" i="1"/>
  <c r="Q26" i="1"/>
  <c r="B26" i="1"/>
  <c r="C9" i="1"/>
  <c r="D9" i="1"/>
  <c r="E9" i="1"/>
  <c r="G9" i="1"/>
  <c r="H9" i="1"/>
  <c r="I9" i="1"/>
  <c r="J9" i="1"/>
  <c r="K9" i="1"/>
  <c r="L9" i="1"/>
  <c r="M9" i="1"/>
  <c r="O9" i="1"/>
  <c r="P9" i="1"/>
  <c r="Q9" i="1"/>
  <c r="F36" i="1" l="1"/>
  <c r="E27" i="1"/>
  <c r="K27" i="1"/>
  <c r="N36" i="1"/>
  <c r="K45" i="1"/>
  <c r="B61" i="1"/>
  <c r="I61" i="1"/>
  <c r="N55" i="1"/>
  <c r="K74" i="1"/>
  <c r="N73" i="1"/>
  <c r="J27" i="1"/>
  <c r="F42" i="1"/>
  <c r="J45" i="1"/>
  <c r="Q61" i="1"/>
  <c r="H61" i="1"/>
  <c r="F60" i="1"/>
  <c r="J74" i="1"/>
  <c r="I45" i="1"/>
  <c r="O27" i="1"/>
  <c r="M27" i="1"/>
  <c r="D27" i="1"/>
  <c r="F26" i="1"/>
  <c r="O45" i="1"/>
  <c r="E45" i="1"/>
  <c r="L61" i="1"/>
  <c r="C61" i="1"/>
  <c r="F48" i="1"/>
  <c r="O74" i="1"/>
  <c r="E74" i="1"/>
  <c r="F70" i="1"/>
  <c r="B45" i="1"/>
  <c r="N42" i="1"/>
  <c r="M45" i="1"/>
  <c r="D45" i="1"/>
  <c r="K61" i="1"/>
  <c r="N60" i="1"/>
  <c r="M74" i="1"/>
  <c r="D74" i="1"/>
  <c r="L27" i="1"/>
  <c r="F9" i="1"/>
  <c r="C27" i="1"/>
  <c r="L45" i="1"/>
  <c r="J61" i="1"/>
  <c r="L74" i="1"/>
  <c r="P61" i="1"/>
  <c r="B74" i="1"/>
  <c r="I74" i="1"/>
  <c r="N70" i="1"/>
  <c r="I27" i="1"/>
  <c r="Q45" i="1"/>
  <c r="H45" i="1"/>
  <c r="O61" i="1"/>
  <c r="E61" i="1"/>
  <c r="F55" i="1"/>
  <c r="Q74" i="1"/>
  <c r="H74" i="1"/>
  <c r="F73" i="1"/>
  <c r="B27" i="1"/>
  <c r="N26" i="1"/>
  <c r="N48" i="1"/>
  <c r="G61" i="1"/>
  <c r="Q27" i="1"/>
  <c r="H27" i="1"/>
  <c r="P27" i="1"/>
  <c r="N9" i="1"/>
  <c r="G27" i="1"/>
  <c r="P45" i="1"/>
  <c r="G45" i="1"/>
  <c r="M61" i="1"/>
  <c r="D61" i="1"/>
  <c r="P74" i="1"/>
  <c r="G74" i="1"/>
  <c r="F67" i="1"/>
  <c r="C74" i="1"/>
  <c r="F44" i="1"/>
  <c r="C45" i="1"/>
  <c r="N44" i="1"/>
  <c r="N67" i="1"/>
  <c r="C159" i="1" l="1"/>
  <c r="B159" i="1"/>
  <c r="G159" i="1"/>
  <c r="E159" i="1"/>
  <c r="P159" i="1"/>
  <c r="H159" i="1"/>
  <c r="L159" i="1"/>
  <c r="D159" i="1"/>
  <c r="M159" i="1"/>
  <c r="I159" i="1"/>
  <c r="Q159" i="1"/>
  <c r="O159" i="1"/>
  <c r="J159" i="1"/>
  <c r="K159" i="1"/>
  <c r="F74" i="1"/>
  <c r="F61" i="1"/>
  <c r="N27" i="1"/>
  <c r="N74" i="1"/>
  <c r="F27" i="1"/>
  <c r="N45" i="1"/>
  <c r="F45" i="1"/>
  <c r="N61" i="1"/>
  <c r="N159" i="1" l="1"/>
  <c r="F159" i="1"/>
  <c r="C140" i="11"/>
  <c r="B140" i="11" s="1"/>
  <c r="F140" i="11" l="1"/>
  <c r="O140" i="11"/>
  <c r="F129" i="11"/>
  <c r="H140" i="11"/>
  <c r="N129" i="11"/>
  <c r="N140" i="11" l="1"/>
</calcChain>
</file>

<file path=xl/sharedStrings.xml><?xml version="1.0" encoding="utf-8"?>
<sst xmlns="http://schemas.openxmlformats.org/spreadsheetml/2006/main" count="1602" uniqueCount="469">
  <si>
    <t>Graduate Program Enrollment by Gender and Race/Ethnicity - Fall 2023</t>
  </si>
  <si>
    <t>Total</t>
  </si>
  <si>
    <t>Female</t>
  </si>
  <si>
    <t>Male</t>
  </si>
  <si>
    <t>Unknown</t>
  </si>
  <si>
    <t>% Female</t>
  </si>
  <si>
    <t>American Indian/
Alaska Native</t>
  </si>
  <si>
    <t>Asian</t>
  </si>
  <si>
    <t>Black or 
African American</t>
  </si>
  <si>
    <t>Hispanic of
 Any Race</t>
  </si>
  <si>
    <t>Cape Verdean</t>
  </si>
  <si>
    <t>Hawaiian Native or
 Pacific Islander</t>
  </si>
  <si>
    <t>Two or 
More Races</t>
  </si>
  <si>
    <t>% Minority
UMB Definition</t>
  </si>
  <si>
    <t>White</t>
  </si>
  <si>
    <t>Non-Resident
 Alien</t>
  </si>
  <si>
    <t>Unknown Race</t>
  </si>
  <si>
    <t>College of Liberal Arts</t>
  </si>
  <si>
    <t xml:space="preserve">Applied Linguistics (PhD) </t>
  </si>
  <si>
    <t>Clinical Psychology (PhD)</t>
  </si>
  <si>
    <t>Developmental &amp; Brain Sciences (PhD)</t>
  </si>
  <si>
    <t>Sociology (PhD)</t>
  </si>
  <si>
    <t>Total Doctorals</t>
  </si>
  <si>
    <t>American Studies (MA)</t>
  </si>
  <si>
    <t>Applied Economics (MA)</t>
  </si>
  <si>
    <t>Applied Linguistics (MA)</t>
  </si>
  <si>
    <t>Applied Sociology (MA)</t>
  </si>
  <si>
    <t>Creative Writing (MFA)</t>
  </si>
  <si>
    <t>Critical Ethnic Community Studies</t>
  </si>
  <si>
    <t>English (MA)</t>
  </si>
  <si>
    <t>Historical Archaeology (MA)</t>
  </si>
  <si>
    <t>History (MA)</t>
  </si>
  <si>
    <t>Latin and Classical Human (MA)</t>
  </si>
  <si>
    <t>Total Masters</t>
  </si>
  <si>
    <t>Dual Language(Cert)</t>
  </si>
  <si>
    <t>History (Cert)</t>
  </si>
  <si>
    <t>Public History (Cert)</t>
  </si>
  <si>
    <t>Survey Research (Cert)</t>
  </si>
  <si>
    <t>Total Certificates</t>
  </si>
  <si>
    <t>CLA Total</t>
  </si>
  <si>
    <t>College of Science &amp; Mathematics</t>
  </si>
  <si>
    <t>Applied Physics (PhD)</t>
  </si>
  <si>
    <t>Biology (PhD)</t>
  </si>
  <si>
    <t>BioMed Engineer &amp; Biotech (PhD)</t>
  </si>
  <si>
    <t>Chemistry (PhD)</t>
  </si>
  <si>
    <t>Computational Sciences (PhD)</t>
  </si>
  <si>
    <t>Computer Science (PhD)</t>
  </si>
  <si>
    <t>Integrative Biosciences (PhD)</t>
  </si>
  <si>
    <t>Applied Physics (MS)</t>
  </si>
  <si>
    <t>Biology (MS)</t>
  </si>
  <si>
    <t>Biotechnology &amp; Biomedical Sciences (MS)</t>
  </si>
  <si>
    <t>Chemistry (MS)</t>
  </si>
  <si>
    <t>Computer Science (MS)</t>
  </si>
  <si>
    <t>CSM Total</t>
  </si>
  <si>
    <t>College of Management</t>
  </si>
  <si>
    <t>Business Administration (PhD)</t>
  </si>
  <si>
    <t>Accounting (MS)</t>
  </si>
  <si>
    <t>Business Administration (MBA)</t>
  </si>
  <si>
    <t>Business Analytics (MS)</t>
  </si>
  <si>
    <t>Finance (MS)</t>
  </si>
  <si>
    <t>Information Technology (MS)</t>
  </si>
  <si>
    <t>Business Analytics (Cert)</t>
  </si>
  <si>
    <t>Clean Energy &amp; Sustainablty (Cert)</t>
  </si>
  <si>
    <t>Cybersecurity (Cert)</t>
  </si>
  <si>
    <t>CM Total</t>
  </si>
  <si>
    <t>College of Nursing and Health Sciences</t>
  </si>
  <si>
    <t>Exercise &amp; Health Sciences (PhD)</t>
  </si>
  <si>
    <t>Nursing (PhD)</t>
  </si>
  <si>
    <t>Nursing Practice (DNP)</t>
  </si>
  <si>
    <t>Exercise &amp; Health Sciences (MS)</t>
  </si>
  <si>
    <t>Nursing (MS)</t>
  </si>
  <si>
    <t>Family Nurse Practitioner (Cert)</t>
  </si>
  <si>
    <t>Gerontological/Adult Nurse Practitioner (Cert)</t>
  </si>
  <si>
    <t>Nurse Educator (Cert)</t>
  </si>
  <si>
    <t>CNHS Total</t>
  </si>
  <si>
    <t>College of Education &amp; Human Development</t>
  </si>
  <si>
    <t>Counseling &amp; School Psychology (PhD)</t>
  </si>
  <si>
    <t>Early Childhood Education &amp; Care (PhD)</t>
  </si>
  <si>
    <t>Education (EdD)</t>
  </si>
  <si>
    <t>Global Inclusion &amp; Social Development (PhD)</t>
  </si>
  <si>
    <t>Higher Education (EdD)</t>
  </si>
  <si>
    <t>Higher Education (PhD)</t>
  </si>
  <si>
    <t>Urban Education Leadership &amp; Policy (EdD)</t>
  </si>
  <si>
    <t>Urban Education Leadership &amp; Policy (PhD)</t>
  </si>
  <si>
    <t>Counseling (Med)</t>
  </si>
  <si>
    <t>Critical &amp; Creative Thinking (MA)</t>
  </si>
  <si>
    <t>Education Administration (MEd)</t>
  </si>
  <si>
    <t>Education (MEd)</t>
  </si>
  <si>
    <t>Global Inclusion &amp; Social Development (MA)</t>
  </si>
  <si>
    <t>Instructional Design (MEd)</t>
  </si>
  <si>
    <t>Mental Health Counseling (MS)</t>
  </si>
  <si>
    <t>Rehabilitation Counseling (MS)</t>
  </si>
  <si>
    <t>School Psychology (MEd)</t>
  </si>
  <si>
    <t>Special Education (MEd)</t>
  </si>
  <si>
    <t>Vision Studies</t>
  </si>
  <si>
    <t>Applied Behavior Analysis for Special Populations</t>
  </si>
  <si>
    <t>Assistive Technology (Cert)</t>
  </si>
  <si>
    <t>Autism Endorsement (Cert)</t>
  </si>
  <si>
    <t>Cortical Cerebral Visual Impairments (Cert)</t>
  </si>
  <si>
    <t>Counseling (CAGS)</t>
  </si>
  <si>
    <t>Critical &amp; Creative Thinking (Cert)</t>
  </si>
  <si>
    <t>Early Education Research, Policy, Practice (Cert)</t>
  </si>
  <si>
    <t>Education Administration (CAGS)</t>
  </si>
  <si>
    <t>Human Rights (Cert)</t>
  </si>
  <si>
    <t>Initial Licensure: Middle/Second Education (Cert)</t>
  </si>
  <si>
    <t>Initial Licensure: Moderate Disabilities 5-12 (Cert)</t>
  </si>
  <si>
    <t>Instructional Learning Design (Cert)</t>
  </si>
  <si>
    <t>Instructional Technical Design (Cert)</t>
  </si>
  <si>
    <t>Orientation &amp; Mobility (Cert)</t>
  </si>
  <si>
    <t>Rehab Counseling Post Master (Cert)</t>
  </si>
  <si>
    <t>School Psychology (EDS)</t>
  </si>
  <si>
    <t>Transition Leadership (Cert)</t>
  </si>
  <si>
    <t>Vision Rehabilitation Therapy (Cert)</t>
  </si>
  <si>
    <t>CEHD Total</t>
  </si>
  <si>
    <t>McCormack Graduate School Policy &amp; Global Studies</t>
  </si>
  <si>
    <t>Gerontology (PhD)</t>
  </si>
  <si>
    <t>Global Governance &amp; Human Security (PhD)</t>
  </si>
  <si>
    <t>Public Policy (PhD)</t>
  </si>
  <si>
    <t>Conflict Resolution (MA)</t>
  </si>
  <si>
    <t>Gerontology (MS)</t>
  </si>
  <si>
    <t>Global Governance &amp; Human Security (MA)</t>
  </si>
  <si>
    <t>International Relations (MA)</t>
  </si>
  <si>
    <t>Public Administration</t>
  </si>
  <si>
    <t>Conflict Resolution (Cert)</t>
  </si>
  <si>
    <t>Gender, Leadership, and Public Policy (Cert)</t>
  </si>
  <si>
    <t>Gerontology (Cert)</t>
  </si>
  <si>
    <t>MGS Total</t>
  </si>
  <si>
    <t>School for the Environment</t>
  </si>
  <si>
    <t>Environmental Sciences (PhD)</t>
  </si>
  <si>
    <t>Marine Science &amp; Technology (PhD)</t>
  </si>
  <si>
    <t>Environmental Sciences (MS)</t>
  </si>
  <si>
    <t>Marine Science &amp; Technology (MS)</t>
  </si>
  <si>
    <t>Urban Planning &amp; Communtiy Development</t>
  </si>
  <si>
    <t>SFE Total</t>
  </si>
  <si>
    <t>Total Graduate Programs (Excluding Non- Degree)</t>
  </si>
  <si>
    <t>Non-Degree Seeking Total</t>
  </si>
  <si>
    <t>University Total</t>
  </si>
  <si>
    <t>Graduate Program Enrollment by Gender and Race/Ethnicity - Fall 2022</t>
  </si>
  <si>
    <t>Archives (Cert)</t>
  </si>
  <si>
    <t>Dual Lang (Cert)</t>
  </si>
  <si>
    <t xml:space="preserve">Graduate track totals are included in the program total.  </t>
  </si>
  <si>
    <t>This tables shows duplicated headcounts, a student may take more than one major</t>
  </si>
  <si>
    <t>Graduate Program Enrollment by Gender and Race/Ethnicity - Fall 2021</t>
  </si>
  <si>
    <t>Developmental &amp; Brain Sciences</t>
  </si>
  <si>
    <t>Clinical Psychology (MA)</t>
  </si>
  <si>
    <t>Forensic Services (Cert)</t>
  </si>
  <si>
    <t>Contemporary Marketing (Cert)</t>
  </si>
  <si>
    <t>Health Care Mgt (Cert)</t>
  </si>
  <si>
    <t>Healthcare Informatics (Cert)</t>
  </si>
  <si>
    <t>School Counseling (MEd)</t>
  </si>
  <si>
    <t>Initial Licensure: Moderate Disabilities PK-8 (Cert)</t>
  </si>
  <si>
    <t>Non - Degree Seeking Students</t>
  </si>
  <si>
    <t>Graduate Program Enrollment by Gender and Race/Ethnicity - Fall 2020</t>
  </si>
  <si>
    <t>Applied Linguistics (PhD)</t>
  </si>
  <si>
    <t xml:space="preserve"> -</t>
  </si>
  <si>
    <t>Total Graduate Programs (Excluding Non-Degree)</t>
  </si>
  <si>
    <t>Non-Degree Seeking Students</t>
  </si>
  <si>
    <t>Graduate Program Enrollment by Gender and Race/Ethnicity - Fall 2019</t>
  </si>
  <si>
    <t>FEMALE</t>
  </si>
  <si>
    <t>MALE</t>
  </si>
  <si>
    <t>UNKNOWN</t>
  </si>
  <si>
    <t>%
FEMALE</t>
  </si>
  <si>
    <t>AMERICAN INDIAN/
ALASKAN NATIVE</t>
  </si>
  <si>
    <t>ASIAN</t>
  </si>
  <si>
    <t>BLACK OR
 AFRICAN AMERICAN</t>
  </si>
  <si>
    <t>HISPANIC OF
ANY RACE</t>
  </si>
  <si>
    <t>CAPE
VERDEAN</t>
  </si>
  <si>
    <t>HAWAIIAN
NATIVE OR
PACIFIC
ISLANDER</t>
  </si>
  <si>
    <t>TWO OR
MORE RACES</t>
  </si>
  <si>
    <t>% MINORITY UMB Definition</t>
  </si>
  <si>
    <t>WHITE</t>
  </si>
  <si>
    <t>NON-RESIDENT
ALIEN</t>
  </si>
  <si>
    <t xml:space="preserve">College of Liberal Arts </t>
  </si>
  <si>
    <t>Human Services (MS)</t>
  </si>
  <si>
    <t>Transnational, Cult &amp; Comm MS</t>
  </si>
  <si>
    <t>Archivist (Cert)</t>
  </si>
  <si>
    <t>Survey Research</t>
  </si>
  <si>
    <t>Teaching Spanish (Cert)</t>
  </si>
  <si>
    <t xml:space="preserve">College of Science &amp; Mathematics </t>
  </si>
  <si>
    <t>Applied Physics PhD</t>
  </si>
  <si>
    <t>BioMed Engineer &amp; Biotch (PhD)</t>
  </si>
  <si>
    <t xml:space="preserve">Total Doctoral </t>
  </si>
  <si>
    <t>Biotec &amp; Biomed Sciences (MS)</t>
  </si>
  <si>
    <t xml:space="preserve">Database Technology </t>
  </si>
  <si>
    <t>Business Administration(PhD)</t>
  </si>
  <si>
    <t>Business Administration(MBA)</t>
  </si>
  <si>
    <t>International Management (MS)</t>
  </si>
  <si>
    <t xml:space="preserve">Business Analytics </t>
  </si>
  <si>
    <t>Clean Energy &amp; Sustainability</t>
  </si>
  <si>
    <t>Contemporary Marketing</t>
  </si>
  <si>
    <t xml:space="preserve">                Health Care Mgt (Cert)</t>
  </si>
  <si>
    <t>Healthcare Informatics</t>
  </si>
  <si>
    <t xml:space="preserve">College of Nursing and Health Sciences </t>
  </si>
  <si>
    <t>Family Nurse Practioner</t>
  </si>
  <si>
    <t>Gerontological/Adult Nurse
 Practitioner</t>
  </si>
  <si>
    <t>Total CNHS</t>
  </si>
  <si>
    <t xml:space="preserve">College of Education and Human Development </t>
  </si>
  <si>
    <t>Counseling &amp; School
 Psychology (PhD)</t>
  </si>
  <si>
    <t>Early Childhood Ed &amp; Care (PhD)</t>
  </si>
  <si>
    <t>Global Inclusion &amp; Social
  Development (PhD)</t>
  </si>
  <si>
    <t>Urban Education, Leadership
 &amp; Policy (EdD)</t>
  </si>
  <si>
    <t>Urban Education, Leadership
 &amp; Policy (PhD)</t>
  </si>
  <si>
    <t>Total Doctoral</t>
  </si>
  <si>
    <t>CEHD Masters</t>
  </si>
  <si>
    <t>Global Inclusion &amp; Social
 Development (MA)</t>
  </si>
  <si>
    <t xml:space="preserve">Applied Behavioral Analysis </t>
  </si>
  <si>
    <t>Assitive Technology(Cert)</t>
  </si>
  <si>
    <t>Critical &amp; Creative Thinking</t>
  </si>
  <si>
    <t>Early Education Research,
 Policy, &amp; Practice</t>
  </si>
  <si>
    <t xml:space="preserve">Education Administration </t>
  </si>
  <si>
    <t>Evaluation Research</t>
  </si>
  <si>
    <t>Global Post Disaster Studies</t>
  </si>
  <si>
    <t>Initial Licensure: 
 Middle/Secondary Educaiton</t>
  </si>
  <si>
    <t xml:space="preserve">Initial Licensure:  Moderate
 Disabilities </t>
  </si>
  <si>
    <t>Instructional Learning</t>
  </si>
  <si>
    <t>Instructional Technical Design</t>
  </si>
  <si>
    <t>International Development</t>
  </si>
  <si>
    <t>Orientation &amp; Mobility</t>
  </si>
  <si>
    <t xml:space="preserve">Rehabilitation Counseling Post Masters Cert
 </t>
  </si>
  <si>
    <t>Transition Leadership</t>
  </si>
  <si>
    <t>Vision Rehabilitation</t>
  </si>
  <si>
    <t>Total CEHD</t>
  </si>
  <si>
    <t>McCormack Grduate School of Policy and Global Studies</t>
  </si>
  <si>
    <t>Global Governan &amp; Human Security</t>
  </si>
  <si>
    <t>Global Governan &amp; Human Security(MA)</t>
  </si>
  <si>
    <t>Global Comparative Public Admin-
 istration MPA</t>
  </si>
  <si>
    <t>Internatl Relations (MA)</t>
  </si>
  <si>
    <t xml:space="preserve">Conflict Resolution </t>
  </si>
  <si>
    <t>Gender, Leadership, &amp; Public 
 Policy</t>
  </si>
  <si>
    <t>Gerontology (Grad Cert)</t>
  </si>
  <si>
    <t>Total MGS</t>
  </si>
  <si>
    <t>Marine Science &amp; Technology(PhD)</t>
  </si>
  <si>
    <t>Urban Planning &amp; Community
 Development</t>
  </si>
  <si>
    <t>Total SFE</t>
  </si>
  <si>
    <t>Total Graduate Program (Excluding Non-Degree)</t>
  </si>
  <si>
    <t>Graduate Program Enrollment by Gender and Race/Ethnicity - Fall 2018</t>
  </si>
  <si>
    <t>Grduate School of Policy and Global Studies</t>
  </si>
  <si>
    <t>College of Advancing and Professional Studies</t>
  </si>
  <si>
    <t>Total CAPS</t>
  </si>
  <si>
    <t xml:space="preserve">School of Global Inclusion and Social Development </t>
  </si>
  <si>
    <t>Rehabilitation Counseling Post
 Masters Certificate</t>
  </si>
  <si>
    <t>Total GISD</t>
  </si>
  <si>
    <t>Total Graduate Programs (Excluding non- degree)</t>
  </si>
  <si>
    <t>Graduate Program Enrollment by Gender and Race/Ethnicity - Fall 2017</t>
  </si>
  <si>
    <t>Exercise &amp; Health Sciences(PhD</t>
  </si>
  <si>
    <t>Exercise &amp; Health Sciences(MS)</t>
  </si>
  <si>
    <t>Family Nurse Practio</t>
  </si>
  <si>
    <t>Geron/Adult Nur Prac</t>
  </si>
  <si>
    <t>College of Education and Human Devlopment</t>
  </si>
  <si>
    <t>Counseling and School Psychology (PhD)</t>
  </si>
  <si>
    <t>Early Childhd Ed &amp;Care - PhD</t>
  </si>
  <si>
    <t>Urban Ed, Ldrshp &amp; Pol (PhD)</t>
  </si>
  <si>
    <t>Urban Ed, Ldrshp &amp; Pol (EdD)</t>
  </si>
  <si>
    <t>Educ Administration (MEd)</t>
  </si>
  <si>
    <t>Family Therapy (MS)</t>
  </si>
  <si>
    <t>Early Ed Res,Pol,Pra</t>
  </si>
  <si>
    <t xml:space="preserve">Educ Administration </t>
  </si>
  <si>
    <t>Game Based Teaching With Technology</t>
  </si>
  <si>
    <t>Init Licensure SpecE</t>
  </si>
  <si>
    <t>Init Licensure SpedE</t>
  </si>
  <si>
    <t>Init Licensure: Midd</t>
  </si>
  <si>
    <t>School Psychology (Eds)</t>
  </si>
  <si>
    <t>Teach Science to English Language Learner</t>
  </si>
  <si>
    <t>McCormack Graduate School of Policy and Global Studies</t>
  </si>
  <si>
    <t>Global Comp Public Admin - MPA</t>
  </si>
  <si>
    <t>Global Governan&amp;Human Security</t>
  </si>
  <si>
    <t>Public Policy (MS)</t>
  </si>
  <si>
    <t>Masters in Public Administration</t>
  </si>
  <si>
    <t>Gender,Leadership and Public Policy (Cert)</t>
  </si>
  <si>
    <t xml:space="preserve">College of Advancing and Professional Studies </t>
  </si>
  <si>
    <t>Critical and Creative Thinking (MA)</t>
  </si>
  <si>
    <t>Applied Behavior Analysis for Special Population (Cert)</t>
  </si>
  <si>
    <t>Critical and Creative Thinking (Cert)</t>
  </si>
  <si>
    <t>Global Post Disaster (Cert)</t>
  </si>
  <si>
    <t>Instructional Tech Design (Cert)</t>
  </si>
  <si>
    <t>International Development (Cert)</t>
  </si>
  <si>
    <t>CAPS Total</t>
  </si>
  <si>
    <t>School of Global Inclusion and Social Development</t>
  </si>
  <si>
    <t>Global Inclusion and Social Development (PhD)</t>
  </si>
  <si>
    <t>Global Inclusion and Social Development (MA)</t>
  </si>
  <si>
    <t>Vision Studies (MEd)</t>
  </si>
  <si>
    <t>Orientation and Mobility</t>
  </si>
  <si>
    <t>Rehabilitation  Counseling Post Ms</t>
  </si>
  <si>
    <t>Vision Rehabilitation (Cert)</t>
  </si>
  <si>
    <t>GISD Total</t>
  </si>
  <si>
    <t>Marine Science &amp; Tech (PhD)</t>
  </si>
  <si>
    <t>Urban Planning and Community Development (MS)</t>
  </si>
  <si>
    <t>Marine Science &amp; Tech (MS)</t>
  </si>
  <si>
    <t>Geographic Info System (Cert)</t>
  </si>
  <si>
    <t>Total Graduate Programs (excluding non-degree)</t>
  </si>
  <si>
    <t>Non Degree Seeking Students</t>
  </si>
  <si>
    <t>This table shows duplicated headcounts, a student may take more than one major</t>
  </si>
  <si>
    <t>Graduate track totals are included in the program total</t>
  </si>
  <si>
    <t>Graduate Program Enrollment by Gender and Race/Ethnicity - Fall 2016</t>
  </si>
  <si>
    <t xml:space="preserve">UNKNOWN </t>
  </si>
  <si>
    <t>% FEMALE</t>
  </si>
  <si>
    <t>AMERICAN INDIAN/ALASKAN NATIVE</t>
  </si>
  <si>
    <t>BLACK OR AFRICAN AMERIAN</t>
  </si>
  <si>
    <t>HISPANIC OF ANY RACE</t>
  </si>
  <si>
    <t>CAPE VERDEAN</t>
  </si>
  <si>
    <t>HAWAIIAN NATIVE OR PACIFIC ISLANDER</t>
  </si>
  <si>
    <t>TWO OR MORE RACES</t>
  </si>
  <si>
    <t xml:space="preserve">% MINORITY UMB DEFINITION </t>
  </si>
  <si>
    <t>INTERNATIONAL (NON-RESIDENT ALIEN)</t>
  </si>
  <si>
    <t xml:space="preserve">TOTAL DOCTORAL </t>
  </si>
  <si>
    <t>Archives</t>
  </si>
  <si>
    <t>History</t>
  </si>
  <si>
    <t>Public History</t>
  </si>
  <si>
    <t>Teaching History</t>
  </si>
  <si>
    <t>Applied Linguistics</t>
  </si>
  <si>
    <t>Greek-Latin</t>
  </si>
  <si>
    <t>Initial Licensure</t>
  </si>
  <si>
    <t>TOTAL MASTERS</t>
  </si>
  <si>
    <t>No Track</t>
  </si>
  <si>
    <t>Post Masters Track</t>
  </si>
  <si>
    <t>TOTAL CERTIFICATES</t>
  </si>
  <si>
    <t xml:space="preserve">TOTAL CLA </t>
  </si>
  <si>
    <t>Environmental Biology</t>
  </si>
  <si>
    <t>Molecular, Cell and Organ Biol</t>
  </si>
  <si>
    <t>Biological Chemistry</t>
  </si>
  <si>
    <t>Green Chemistry</t>
  </si>
  <si>
    <t>Inorganic Chemistry</t>
  </si>
  <si>
    <t>Organic Chemistry</t>
  </si>
  <si>
    <t>Physical/Analytical Chemistry</t>
  </si>
  <si>
    <t>Education Research</t>
  </si>
  <si>
    <t>Database Technology (Cert)</t>
  </si>
  <si>
    <t xml:space="preserve">CSM TOTAL </t>
  </si>
  <si>
    <t xml:space="preserve">College of Management </t>
  </si>
  <si>
    <t>Organizations&amp;Social Change</t>
  </si>
  <si>
    <t>Finance</t>
  </si>
  <si>
    <t>Management Information Systems</t>
  </si>
  <si>
    <t>MSA-AF</t>
  </si>
  <si>
    <t>Professional MBA</t>
  </si>
  <si>
    <t>Business Analytics</t>
  </si>
  <si>
    <t>Contemporary Marketing(Cert)</t>
  </si>
  <si>
    <t xml:space="preserve">TOTAL CM </t>
  </si>
  <si>
    <t xml:space="preserve">College of Nursing and Health Science </t>
  </si>
  <si>
    <t>BS-PhD Health Policy</t>
  </si>
  <si>
    <t>BS-PhD Population Health</t>
  </si>
  <si>
    <t>MS-Phd Health Policy</t>
  </si>
  <si>
    <t>MS-PhD Population Health</t>
  </si>
  <si>
    <t>Post Master's Program</t>
  </si>
  <si>
    <t>A/G Acute Care Clin Nur Spec</t>
  </si>
  <si>
    <t>Adult/Gerontological NursPrac</t>
  </si>
  <si>
    <t>Family Nurse Practitioner</t>
  </si>
  <si>
    <t>Exercise &amp; Health Sciences(PhD)</t>
  </si>
  <si>
    <t>Adult/Gerontolog Nurse Pract</t>
  </si>
  <si>
    <t>Family Nurse Pract</t>
  </si>
  <si>
    <t>Family Nurse Practioner(Cert)</t>
  </si>
  <si>
    <t>Geron/Adult Nur Pract (Cert)</t>
  </si>
  <si>
    <t>CNHS TOTAL</t>
  </si>
  <si>
    <t>Counseling&amp;School Psych(PhD)</t>
  </si>
  <si>
    <t>Counseling Psychology</t>
  </si>
  <si>
    <t>School Psychology</t>
  </si>
  <si>
    <t>Learning and Teaching</t>
  </si>
  <si>
    <t>Urban, Multiling and Glbl Ctxt</t>
  </si>
  <si>
    <t>Education, Ldrshp &amp; Pol Stud (EdD)</t>
  </si>
  <si>
    <t>Education, Ldrshp &amp; Pol Stud (PhD)</t>
  </si>
  <si>
    <t>TOTAL DOCTORAL</t>
  </si>
  <si>
    <t>Boston Teacher Residency-Elem</t>
  </si>
  <si>
    <t>Boston Teacher Residency-MidSe</t>
  </si>
  <si>
    <t>Early Childhood Educ Initial</t>
  </si>
  <si>
    <t>Early Childhood Educ Non-Licen</t>
  </si>
  <si>
    <t>Initial Licensure Elem Educ</t>
  </si>
  <si>
    <t>Initial Licensure Middle/Secon</t>
  </si>
  <si>
    <t>Learn,Teach,Ed Tran(Non-Licen)</t>
  </si>
  <si>
    <t>Prof Licensure Middle/Secon</t>
  </si>
  <si>
    <t>Professional Licensure Elem Ed</t>
  </si>
  <si>
    <t>Teach Next Year-Elementary</t>
  </si>
  <si>
    <t>Teach Next Year-Middle Second</t>
  </si>
  <si>
    <t>School Couns OL</t>
  </si>
  <si>
    <t>Non-Licensure</t>
  </si>
  <si>
    <t>Successive Licensure 5-12</t>
  </si>
  <si>
    <t>Successive Licensure PreK-8</t>
  </si>
  <si>
    <t>Mental Health Counseling</t>
  </si>
  <si>
    <t>School Guidance Counseling</t>
  </si>
  <si>
    <t>Early Ed Res,Pol,Prac (CERT)</t>
  </si>
  <si>
    <t>Educ Administration (CAGS)</t>
  </si>
  <si>
    <t>Teacher</t>
  </si>
  <si>
    <t>Init Licensure SpecEd PreK-8</t>
  </si>
  <si>
    <t>Init Licensure SpedEd 5-12</t>
  </si>
  <si>
    <t>Init Licensure: Middle/Second</t>
  </si>
  <si>
    <t>Teach Math to Eng Lang Learner</t>
  </si>
  <si>
    <t>Teach Sci to Eng Lang Learner</t>
  </si>
  <si>
    <t>Teach SS&amp;Hist Engl Lang Learn</t>
  </si>
  <si>
    <t>TOTAL CEHD</t>
  </si>
  <si>
    <t xml:space="preserve">McCormack Graduate School of Policy and Global Studies                                                                                                  </t>
  </si>
  <si>
    <t>Global Governan&amp;Human Security (PhD)</t>
  </si>
  <si>
    <t>Management of Aging Services</t>
  </si>
  <si>
    <t>International Relations</t>
  </si>
  <si>
    <t>Gender, Ldrship and Public Pol</t>
  </si>
  <si>
    <t>Municipal Managers</t>
  </si>
  <si>
    <t>Gender,Ldrship,PubPol (Cert)</t>
  </si>
  <si>
    <t xml:space="preserve">TOTAL MGS </t>
  </si>
  <si>
    <t>College of Public and Community Service</t>
  </si>
  <si>
    <t xml:space="preserve">Evaluation Research </t>
  </si>
  <si>
    <t>Total Certs</t>
  </si>
  <si>
    <t>TOTAL CPCS</t>
  </si>
  <si>
    <t>Crit &amp; Creat Thinking (MA)</t>
  </si>
  <si>
    <t>Science in a Changing World</t>
  </si>
  <si>
    <t>Appl Behav Analysis Spec Pops (Cert)</t>
  </si>
  <si>
    <t>Crit &amp; Creat Thinking (Cert)</t>
  </si>
  <si>
    <t>Global Post Disaster Studies (Cert)</t>
  </si>
  <si>
    <t>TOTAL CAPS</t>
  </si>
  <si>
    <t xml:space="preserve">School for Global Inclusion and Social Development </t>
  </si>
  <si>
    <t>Global Inclusion &amp; Social Dev(PhD)</t>
  </si>
  <si>
    <t>Global Inclus&amp;Social Devel(MA)</t>
  </si>
  <si>
    <t>Vision Rehabilitation Therapy</t>
  </si>
  <si>
    <t>Visual Impairment</t>
  </si>
  <si>
    <t>Rehab Counsl Post Mstr (Cert)</t>
  </si>
  <si>
    <t>TOTAL GISD</t>
  </si>
  <si>
    <t>Environmental Earth &amp; Ocean Sc</t>
  </si>
  <si>
    <t>Professional Science</t>
  </si>
  <si>
    <t>Coast&amp;Ocean Adm,Sci&amp;Tech</t>
  </si>
  <si>
    <t>Urban Planning &amp; Comm Dev (MS)</t>
  </si>
  <si>
    <t>TOTAL SFE</t>
  </si>
  <si>
    <t>Non- Degree Seeking Students</t>
  </si>
  <si>
    <t>Graduate Program Enrollment by Gender and Race/Ethnicity - Fall 2015</t>
  </si>
  <si>
    <t>UNKNOWN GENDER</t>
  </si>
  <si>
    <t>% U.S STUDENTS OF COLOR</t>
  </si>
  <si>
    <t xml:space="preserve">Total Doctorals </t>
  </si>
  <si>
    <t>Transnational, Cultural &amp; Community Studies</t>
  </si>
  <si>
    <t xml:space="preserve">Total Masters </t>
  </si>
  <si>
    <t xml:space="preserve">Teaching Spanish </t>
  </si>
  <si>
    <t>Total CLA</t>
  </si>
  <si>
    <t>Environmental Earth &amp; Ocean Sciences</t>
  </si>
  <si>
    <t>Total CSM</t>
  </si>
  <si>
    <t xml:space="preserve">Clean Energy and Sustainability </t>
  </si>
  <si>
    <t xml:space="preserve">Contemporary Marketing </t>
  </si>
  <si>
    <t xml:space="preserve">Total CM </t>
  </si>
  <si>
    <t>Master's to PhD</t>
  </si>
  <si>
    <t>Adult Health Clinical Nrs Spec</t>
  </si>
  <si>
    <t>Adult/Gerontological Nurse Practitioner</t>
  </si>
  <si>
    <t>Clinical Nurse Special (Cert)</t>
  </si>
  <si>
    <t>Family Nurse Practioner (Cert)</t>
  </si>
  <si>
    <t>Geron/Adult Nursing Practioner (Cert)</t>
  </si>
  <si>
    <t xml:space="preserve">Total Certificates </t>
  </si>
  <si>
    <t>College of Education and Human Development</t>
  </si>
  <si>
    <t>Counseling &amp; School Psych(PhD)</t>
  </si>
  <si>
    <t>Education, Leadership, and  Policy Studies (EdD)</t>
  </si>
  <si>
    <t>Education, Leadership, and Policy Studies(PhD)</t>
  </si>
  <si>
    <t xml:space="preserve">Leadership in Urban School </t>
  </si>
  <si>
    <t>Learning,Teaching ,Educational Transformation(Non-Licen)</t>
  </si>
  <si>
    <t>Professional Licensure</t>
  </si>
  <si>
    <t>Early Education Research, Policy &amp; Practice (Cert)</t>
  </si>
  <si>
    <t>Educational Administration (CAGS)</t>
  </si>
  <si>
    <t>Initial Licensure Special Ed, PreK-8 (Cert.)</t>
  </si>
  <si>
    <t>Initial Licensure Special Ed, 5-12 (Cert.)</t>
  </si>
  <si>
    <t>Initial Licensure: Early Childhood (Cert.)</t>
  </si>
  <si>
    <t>Initial Licensure Middle/Secondary (Cert.)</t>
  </si>
  <si>
    <t>Prof Licensure Middle/Second</t>
  </si>
  <si>
    <t>Teach Math to English Language Learner</t>
  </si>
  <si>
    <t>Teach Social Studies to English Language Learner</t>
  </si>
  <si>
    <t xml:space="preserve">Master in Public Administration (MS) </t>
  </si>
  <si>
    <t>Gender, Leadership, Public Policy (Cert)</t>
  </si>
  <si>
    <t>Geronology (Cert)</t>
  </si>
  <si>
    <t xml:space="preserve">College of Public and Community Service </t>
  </si>
  <si>
    <t>Total CPCS</t>
  </si>
  <si>
    <t xml:space="preserve">College of Advancing &amp; Professional Studies </t>
  </si>
  <si>
    <t>Applied Behavior Analysis for
 Special Populations (Cert)</t>
  </si>
  <si>
    <t>Critical &amp; Creative Thinking (Cert.)</t>
  </si>
  <si>
    <t>Forensic Research (Cert)</t>
  </si>
  <si>
    <t>Global Post-Disaster Studies (Cert)</t>
  </si>
  <si>
    <t>Instructional Tech. Design (Cert.)*</t>
  </si>
  <si>
    <t xml:space="preserve">International Development </t>
  </si>
  <si>
    <t>Global Inclusion &amp; Social Development</t>
  </si>
  <si>
    <t>Orientation and Mobility (Cert)</t>
  </si>
  <si>
    <t>Total Graduate Programs (excluding non- degree)</t>
  </si>
  <si>
    <t>Global Governance &amp; Human Security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</si>
</sst>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\-#,##0"/>
    <numFmt numFmtId="165" formatCode="0.0%"/>
  </numFmts>
  <fonts count="30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i/>
      <sz val="11"/>
      <name val="Calibri"/>
      <family val="2"/>
      <scheme val="minor"/>
    </font>
    <font>
      <sz val="10"/>
      <name val="Arial"/>
      <family val="2"/>
    </font>
    <font>
      <i/>
      <sz val="11"/>
      <name val="Calibri"/>
      <family val="2"/>
      <scheme val="minor"/>
    </font>
    <font>
      <sz val="11"/>
      <color theme="7" tint="-0.249977111117893"/>
      <name val="Calibri"/>
      <family val="2"/>
      <scheme val="minor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9" fontId="5" fillId="0" borderId="0" applyFont="0" applyFill="0" applyBorder="0" applyAlignment="0" applyProtection="0"/>
    <xf numFmtId="0" fontId="21" fillId="0" borderId="0"/>
    <xf numFmtId="0" fontId="21" fillId="0" borderId="0" applyNumberFormat="0" applyFill="0" applyBorder="0" applyAlignment="0" applyProtection="0"/>
  </cellStyleXfs>
  <cellXfs count="148">
    <xf numFmtId="0" fontId="0" fillId="0" borderId="0" xfId="0"/>
    <xf numFmtId="0" fontId="6" fillId="0" borderId="0" xfId="0" applyFont="1"/>
    <xf numFmtId="0" fontId="7" fillId="0" borderId="0" xfId="0" applyFont="1"/>
    <xf numFmtId="0" fontId="9" fillId="0" borderId="0" xfId="0" applyFont="1"/>
    <xf numFmtId="0" fontId="9" fillId="0" borderId="0" xfId="0" quotePrefix="1" applyFont="1" applyAlignment="1">
      <alignment horizontal="left"/>
    </xf>
    <xf numFmtId="0" fontId="9" fillId="0" borderId="0" xfId="0" quotePrefix="1" applyFont="1" applyAlignment="1">
      <alignment horizontal="center"/>
    </xf>
    <xf numFmtId="0" fontId="9" fillId="0" borderId="0" xfId="0" quotePrefix="1" applyFont="1" applyAlignment="1">
      <alignment horizontal="center" wrapText="1"/>
    </xf>
    <xf numFmtId="0" fontId="10" fillId="0" borderId="0" xfId="0" applyFont="1"/>
    <xf numFmtId="0" fontId="11" fillId="0" borderId="0" xfId="0" quotePrefix="1" applyFont="1" applyAlignment="1">
      <alignment vertical="top"/>
    </xf>
    <xf numFmtId="0" fontId="10" fillId="0" borderId="0" xfId="0" quotePrefix="1" applyFont="1" applyAlignment="1">
      <alignment horizontal="center"/>
    </xf>
    <xf numFmtId="0" fontId="10" fillId="0" borderId="0" xfId="0" quotePrefix="1" applyFont="1" applyAlignment="1">
      <alignment horizontal="center" wrapText="1"/>
    </xf>
    <xf numFmtId="0" fontId="10" fillId="0" borderId="0" xfId="0" quotePrefix="1" applyFont="1" applyAlignment="1">
      <alignment horizontal="right" vertical="top"/>
    </xf>
    <xf numFmtId="0" fontId="14" fillId="0" borderId="0" xfId="0" applyFont="1"/>
    <xf numFmtId="0" fontId="10" fillId="0" borderId="2" xfId="0" quotePrefix="1" applyFont="1" applyBorder="1" applyAlignment="1">
      <alignment horizontal="center"/>
    </xf>
    <xf numFmtId="0" fontId="10" fillId="0" borderId="2" xfId="0" quotePrefix="1" applyFont="1" applyBorder="1" applyAlignment="1">
      <alignment horizontal="center" wrapText="1"/>
    </xf>
    <xf numFmtId="165" fontId="9" fillId="0" borderId="0" xfId="0" applyNumberFormat="1" applyFont="1" applyAlignment="1">
      <alignment horizontal="center" vertical="center"/>
    </xf>
    <xf numFmtId="0" fontId="9" fillId="0" borderId="0" xfId="0" quotePrefix="1" applyFont="1" applyAlignment="1">
      <alignment horizontal="center" vertical="top"/>
    </xf>
    <xf numFmtId="0" fontId="10" fillId="0" borderId="0" xfId="0" quotePrefix="1" applyFont="1" applyAlignment="1">
      <alignment horizontal="center" vertical="top"/>
    </xf>
    <xf numFmtId="0" fontId="10" fillId="0" borderId="0" xfId="0" applyFont="1" applyAlignment="1">
      <alignment horizontal="center"/>
    </xf>
    <xf numFmtId="165" fontId="10" fillId="0" borderId="0" xfId="0" applyNumberFormat="1" applyFont="1" applyAlignment="1">
      <alignment horizontal="center" vertical="center"/>
    </xf>
    <xf numFmtId="165" fontId="9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164" fontId="9" fillId="0" borderId="0" xfId="0" applyNumberFormat="1" applyFont="1" applyAlignment="1">
      <alignment horizontal="center" vertical="center"/>
    </xf>
    <xf numFmtId="165" fontId="9" fillId="0" borderId="0" xfId="1" applyNumberFormat="1" applyFont="1" applyAlignment="1">
      <alignment horizontal="center" vertical="center"/>
    </xf>
    <xf numFmtId="164" fontId="10" fillId="0" borderId="1" xfId="0" applyNumberFormat="1" applyFont="1" applyBorder="1" applyAlignment="1">
      <alignment horizontal="center" vertical="center"/>
    </xf>
    <xf numFmtId="165" fontId="9" fillId="0" borderId="1" xfId="1" applyNumberFormat="1" applyFont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/>
    </xf>
    <xf numFmtId="164" fontId="10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center" vertical="center"/>
    </xf>
    <xf numFmtId="164" fontId="15" fillId="0" borderId="0" xfId="0" applyNumberFormat="1" applyFont="1" applyAlignment="1">
      <alignment horizontal="center" vertical="center"/>
    </xf>
    <xf numFmtId="165" fontId="15" fillId="0" borderId="0" xfId="1" applyNumberFormat="1" applyFont="1" applyAlignment="1">
      <alignment horizontal="center" vertical="center"/>
    </xf>
    <xf numFmtId="165" fontId="15" fillId="0" borderId="0" xfId="0" applyNumberFormat="1" applyFont="1" applyAlignment="1">
      <alignment horizontal="center" vertical="center"/>
    </xf>
    <xf numFmtId="0" fontId="15" fillId="0" borderId="0" xfId="0" applyFont="1"/>
    <xf numFmtId="0" fontId="15" fillId="0" borderId="0" xfId="0" quotePrefix="1" applyFont="1" applyAlignment="1">
      <alignment vertical="top"/>
    </xf>
    <xf numFmtId="0" fontId="15" fillId="0" borderId="0" xfId="0" applyFont="1" applyAlignment="1">
      <alignment horizontal="center"/>
    </xf>
    <xf numFmtId="0" fontId="16" fillId="0" borderId="0" xfId="0" applyFont="1"/>
    <xf numFmtId="165" fontId="10" fillId="0" borderId="1" xfId="0" applyNumberFormat="1" applyFont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/>
    </xf>
    <xf numFmtId="164" fontId="9" fillId="0" borderId="1" xfId="0" applyNumberFormat="1" applyFont="1" applyBorder="1" applyAlignment="1">
      <alignment horizontal="center" vertical="center"/>
    </xf>
    <xf numFmtId="164" fontId="9" fillId="0" borderId="0" xfId="0" applyNumberFormat="1" applyFont="1" applyAlignment="1">
      <alignment horizontal="center"/>
    </xf>
    <xf numFmtId="164" fontId="10" fillId="0" borderId="3" xfId="0" applyNumberFormat="1" applyFont="1" applyBorder="1" applyAlignment="1">
      <alignment horizontal="center" vertical="center"/>
    </xf>
    <xf numFmtId="165" fontId="13" fillId="0" borderId="0" xfId="0" applyNumberFormat="1" applyFont="1" applyAlignment="1">
      <alignment horizontal="center" vertical="center"/>
    </xf>
    <xf numFmtId="164" fontId="20" fillId="0" borderId="0" xfId="0" applyNumberFormat="1" applyFont="1" applyAlignment="1">
      <alignment horizontal="center" vertical="center"/>
    </xf>
    <xf numFmtId="164" fontId="22" fillId="0" borderId="0" xfId="0" applyNumberFormat="1" applyFont="1" applyAlignment="1">
      <alignment horizontal="center" vertical="center"/>
    </xf>
    <xf numFmtId="165" fontId="22" fillId="0" borderId="0" xfId="0" applyNumberFormat="1" applyFont="1" applyAlignment="1">
      <alignment horizontal="center" vertical="center"/>
    </xf>
    <xf numFmtId="165" fontId="22" fillId="0" borderId="1" xfId="0" applyNumberFormat="1" applyFont="1" applyBorder="1" applyAlignment="1">
      <alignment horizontal="center" vertical="center"/>
    </xf>
    <xf numFmtId="164" fontId="22" fillId="0" borderId="1" xfId="0" applyNumberFormat="1" applyFont="1" applyBorder="1" applyAlignment="1">
      <alignment horizontal="center" vertical="center"/>
    </xf>
    <xf numFmtId="165" fontId="20" fillId="0" borderId="0" xfId="0" applyNumberFormat="1" applyFont="1" applyAlignment="1">
      <alignment horizontal="center" vertical="center"/>
    </xf>
    <xf numFmtId="164" fontId="20" fillId="0" borderId="1" xfId="0" applyNumberFormat="1" applyFont="1" applyBorder="1" applyAlignment="1">
      <alignment horizontal="center" vertical="center"/>
    </xf>
    <xf numFmtId="165" fontId="10" fillId="0" borderId="3" xfId="0" applyNumberFormat="1" applyFont="1" applyBorder="1" applyAlignment="1">
      <alignment horizontal="center" vertical="center"/>
    </xf>
    <xf numFmtId="0" fontId="22" fillId="0" borderId="0" xfId="0" applyFont="1" applyAlignment="1">
      <alignment horizontal="center"/>
    </xf>
    <xf numFmtId="0" fontId="22" fillId="0" borderId="1" xfId="0" applyFont="1" applyBorder="1" applyAlignment="1">
      <alignment horizontal="center"/>
    </xf>
    <xf numFmtId="164" fontId="10" fillId="0" borderId="3" xfId="0" applyNumberFormat="1" applyFont="1" applyBorder="1" applyAlignment="1">
      <alignment horizontal="center"/>
    </xf>
    <xf numFmtId="164" fontId="10" fillId="0" borderId="2" xfId="0" applyNumberFormat="1" applyFont="1" applyBorder="1" applyAlignment="1">
      <alignment horizontal="center" vertical="center"/>
    </xf>
    <xf numFmtId="164" fontId="9" fillId="0" borderId="2" xfId="0" applyNumberFormat="1" applyFont="1" applyBorder="1" applyAlignment="1">
      <alignment horizontal="center" vertical="center"/>
    </xf>
    <xf numFmtId="165" fontId="9" fillId="0" borderId="2" xfId="0" applyNumberFormat="1" applyFont="1" applyBorder="1" applyAlignment="1">
      <alignment horizontal="center" vertical="center"/>
    </xf>
    <xf numFmtId="164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164" fontId="13" fillId="0" borderId="0" xfId="0" applyNumberFormat="1" applyFont="1" applyAlignment="1">
      <alignment horizontal="center" vertical="center"/>
    </xf>
    <xf numFmtId="0" fontId="19" fillId="0" borderId="0" xfId="0" applyFont="1"/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2" fillId="0" borderId="0" xfId="0" quotePrefix="1" applyFont="1" applyAlignment="1">
      <alignment horizontal="center" vertical="top"/>
    </xf>
    <xf numFmtId="0" fontId="9" fillId="0" borderId="0" xfId="2" applyFont="1" applyAlignment="1">
      <alignment horizontal="center"/>
    </xf>
    <xf numFmtId="0" fontId="10" fillId="0" borderId="2" xfId="0" applyFont="1" applyBorder="1" applyAlignment="1">
      <alignment horizontal="center"/>
    </xf>
    <xf numFmtId="0" fontId="11" fillId="0" borderId="0" xfId="0" quotePrefix="1" applyFont="1" applyAlignment="1">
      <alignment horizontal="left" vertical="top"/>
    </xf>
    <xf numFmtId="49" fontId="9" fillId="0" borderId="0" xfId="3" applyNumberFormat="1" applyFont="1" applyFill="1" applyBorder="1" applyAlignment="1">
      <alignment horizontal="center"/>
    </xf>
    <xf numFmtId="0" fontId="10" fillId="0" borderId="0" xfId="2" applyFont="1" applyAlignment="1">
      <alignment horizontal="center"/>
    </xf>
    <xf numFmtId="0" fontId="9" fillId="0" borderId="0" xfId="0" applyFont="1" applyAlignment="1">
      <alignment horizontal="center" wrapText="1"/>
    </xf>
    <xf numFmtId="0" fontId="0" fillId="0" borderId="0" xfId="0" applyAlignment="1">
      <alignment horizontal="left"/>
    </xf>
    <xf numFmtId="0" fontId="12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165" fontId="20" fillId="0" borderId="3" xfId="0" applyNumberFormat="1" applyFont="1" applyBorder="1" applyAlignment="1">
      <alignment horizontal="center" vertical="center"/>
    </xf>
    <xf numFmtId="0" fontId="22" fillId="2" borderId="0" xfId="0" quotePrefix="1" applyFont="1" applyFill="1" applyAlignment="1">
      <alignment horizontal="center" vertical="top"/>
    </xf>
    <xf numFmtId="165" fontId="12" fillId="0" borderId="0" xfId="0" applyNumberFormat="1" applyFont="1" applyAlignment="1">
      <alignment horizontal="left" vertical="center"/>
    </xf>
    <xf numFmtId="0" fontId="13" fillId="0" borderId="0" xfId="0" applyFont="1" applyAlignment="1">
      <alignment horizontal="left"/>
    </xf>
    <xf numFmtId="49" fontId="15" fillId="0" borderId="0" xfId="2" applyNumberFormat="1" applyFont="1" applyAlignment="1">
      <alignment horizontal="left"/>
    </xf>
    <xf numFmtId="0" fontId="15" fillId="0" borderId="0" xfId="2" applyFont="1" applyAlignment="1">
      <alignment horizontal="left"/>
    </xf>
    <xf numFmtId="0" fontId="0" fillId="0" borderId="0" xfId="0" applyAlignment="1">
      <alignment horizontal="center"/>
    </xf>
    <xf numFmtId="0" fontId="20" fillId="0" borderId="0" xfId="0" applyFont="1" applyAlignment="1">
      <alignment horizontal="right"/>
    </xf>
    <xf numFmtId="165" fontId="9" fillId="0" borderId="3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13" fillId="0" borderId="0" xfId="0" applyFont="1" applyAlignment="1">
      <alignment horizontal="left" wrapText="1"/>
    </xf>
    <xf numFmtId="165" fontId="10" fillId="0" borderId="0" xfId="1" applyNumberFormat="1" applyFont="1" applyAlignment="1">
      <alignment horizontal="center" vertical="center"/>
    </xf>
    <xf numFmtId="164" fontId="24" fillId="0" borderId="0" xfId="0" applyNumberFormat="1" applyFont="1" applyAlignment="1">
      <alignment horizontal="center" vertical="center"/>
    </xf>
    <xf numFmtId="0" fontId="24" fillId="0" borderId="0" xfId="0" quotePrefix="1" applyFont="1" applyAlignment="1">
      <alignment horizontal="left" vertical="top"/>
    </xf>
    <xf numFmtId="0" fontId="25" fillId="0" borderId="0" xfId="0" quotePrefix="1" applyFont="1" applyAlignment="1">
      <alignment horizontal="left" vertical="top"/>
    </xf>
    <xf numFmtId="164" fontId="25" fillId="0" borderId="0" xfId="0" applyNumberFormat="1" applyFont="1" applyAlignment="1">
      <alignment horizontal="center" vertical="center"/>
    </xf>
    <xf numFmtId="165" fontId="25" fillId="0" borderId="0" xfId="1" applyNumberFormat="1" applyFont="1" applyAlignment="1">
      <alignment horizontal="center" vertical="center"/>
    </xf>
    <xf numFmtId="0" fontId="4" fillId="0" borderId="0" xfId="0" applyFont="1"/>
    <xf numFmtId="0" fontId="8" fillId="0" borderId="0" xfId="0" applyFont="1"/>
    <xf numFmtId="164" fontId="26" fillId="0" borderId="0" xfId="0" applyNumberFormat="1" applyFont="1" applyAlignment="1">
      <alignment horizontal="center" vertical="center"/>
    </xf>
    <xf numFmtId="165" fontId="26" fillId="0" borderId="0" xfId="1" applyNumberFormat="1" applyFont="1" applyAlignment="1">
      <alignment horizontal="center" vertical="center"/>
    </xf>
    <xf numFmtId="0" fontId="26" fillId="0" borderId="0" xfId="0" quotePrefix="1" applyFont="1" applyAlignment="1">
      <alignment vertical="top"/>
    </xf>
    <xf numFmtId="0" fontId="27" fillId="0" borderId="0" xfId="0" quotePrefix="1" applyFont="1" applyAlignment="1">
      <alignment vertical="top"/>
    </xf>
    <xf numFmtId="0" fontId="25" fillId="0" borderId="0" xfId="0" quotePrefix="1" applyFont="1" applyAlignment="1">
      <alignment horizontal="center" vertical="top"/>
    </xf>
    <xf numFmtId="0" fontId="26" fillId="0" borderId="0" xfId="0" quotePrefix="1" applyFont="1" applyAlignment="1">
      <alignment horizontal="center" vertical="top"/>
    </xf>
    <xf numFmtId="0" fontId="27" fillId="0" borderId="0" xfId="0" quotePrefix="1" applyFont="1" applyAlignment="1">
      <alignment horizontal="center" vertical="top"/>
    </xf>
    <xf numFmtId="0" fontId="25" fillId="0" borderId="0" xfId="0" quotePrefix="1" applyFont="1" applyAlignment="1">
      <alignment horizontal="center" vertical="top" wrapText="1"/>
    </xf>
    <xf numFmtId="0" fontId="27" fillId="0" borderId="0" xfId="0" quotePrefix="1" applyFont="1" applyAlignment="1">
      <alignment horizontal="left" vertical="top"/>
    </xf>
    <xf numFmtId="164" fontId="26" fillId="0" borderId="1" xfId="0" applyNumberFormat="1" applyFont="1" applyBorder="1" applyAlignment="1">
      <alignment horizontal="center" vertical="center"/>
    </xf>
    <xf numFmtId="165" fontId="26" fillId="0" borderId="1" xfId="1" applyNumberFormat="1" applyFont="1" applyBorder="1" applyAlignment="1">
      <alignment horizontal="center" vertical="center"/>
    </xf>
    <xf numFmtId="165" fontId="25" fillId="0" borderId="1" xfId="1" applyNumberFormat="1" applyFont="1" applyBorder="1" applyAlignment="1">
      <alignment horizontal="center" vertical="center"/>
    </xf>
    <xf numFmtId="165" fontId="25" fillId="0" borderId="0" xfId="1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25" fillId="0" borderId="0" xfId="0" quotePrefix="1" applyFont="1" applyAlignment="1">
      <alignment horizontal="center"/>
    </xf>
    <xf numFmtId="0" fontId="26" fillId="0" borderId="2" xfId="0" quotePrefix="1" applyFont="1" applyBorder="1" applyAlignment="1">
      <alignment horizontal="center"/>
    </xf>
    <xf numFmtId="0" fontId="26" fillId="0" borderId="2" xfId="0" quotePrefix="1" applyFont="1" applyBorder="1" applyAlignment="1">
      <alignment horizontal="center" wrapText="1"/>
    </xf>
    <xf numFmtId="0" fontId="25" fillId="0" borderId="0" xfId="0" quotePrefix="1" applyFont="1" applyAlignment="1">
      <alignment horizontal="center" wrapText="1"/>
    </xf>
    <xf numFmtId="0" fontId="26" fillId="0" borderId="0" xfId="0" applyFont="1" applyAlignment="1">
      <alignment horizontal="center" vertical="top"/>
    </xf>
    <xf numFmtId="0" fontId="10" fillId="0" borderId="0" xfId="0" quotePrefix="1" applyFont="1" applyAlignment="1">
      <alignment vertical="top"/>
    </xf>
    <xf numFmtId="0" fontId="26" fillId="0" borderId="0" xfId="0" quotePrefix="1" applyFont="1" applyAlignment="1">
      <alignment horizontal="left" vertical="top"/>
    </xf>
    <xf numFmtId="0" fontId="27" fillId="0" borderId="0" xfId="0" quotePrefix="1" applyFont="1" applyAlignment="1">
      <alignment horizontal="left"/>
    </xf>
    <xf numFmtId="0" fontId="27" fillId="0" borderId="0" xfId="0" applyFont="1" applyAlignment="1">
      <alignment horizontal="center" vertical="top"/>
    </xf>
    <xf numFmtId="0" fontId="27" fillId="0" borderId="0" xfId="0" applyFont="1" applyAlignment="1">
      <alignment horizontal="left" vertical="top"/>
    </xf>
    <xf numFmtId="0" fontId="13" fillId="0" borderId="0" xfId="0" applyFont="1"/>
    <xf numFmtId="0" fontId="13" fillId="0" borderId="0" xfId="0" quotePrefix="1" applyFont="1" applyAlignment="1">
      <alignment vertical="top"/>
    </xf>
    <xf numFmtId="164" fontId="0" fillId="0" borderId="0" xfId="0" applyNumberFormat="1"/>
    <xf numFmtId="0" fontId="28" fillId="0" borderId="0" xfId="0" quotePrefix="1" applyFont="1" applyAlignment="1">
      <alignment horizontal="center" vertical="top"/>
    </xf>
    <xf numFmtId="165" fontId="26" fillId="0" borderId="0" xfId="1" applyNumberFormat="1" applyFont="1" applyBorder="1" applyAlignment="1">
      <alignment horizontal="center" vertical="center"/>
    </xf>
    <xf numFmtId="164" fontId="29" fillId="0" borderId="0" xfId="0" applyNumberFormat="1" applyFont="1" applyAlignment="1">
      <alignment horizontal="center" vertical="center"/>
    </xf>
    <xf numFmtId="164" fontId="17" fillId="0" borderId="0" xfId="0" applyNumberFormat="1" applyFont="1"/>
    <xf numFmtId="0" fontId="17" fillId="0" borderId="0" xfId="0" applyFont="1"/>
    <xf numFmtId="0" fontId="2" fillId="0" borderId="0" xfId="0" applyFont="1" applyAlignment="1">
      <alignment horizontal="center"/>
    </xf>
    <xf numFmtId="0" fontId="26" fillId="0" borderId="0" xfId="0" quotePrefix="1" applyFont="1" applyAlignment="1">
      <alignment horizontal="left"/>
    </xf>
    <xf numFmtId="0" fontId="26" fillId="0" borderId="0" xfId="0" applyFont="1" applyAlignment="1">
      <alignment horizontal="left" vertical="top"/>
    </xf>
    <xf numFmtId="0" fontId="2" fillId="0" borderId="0" xfId="0" applyFont="1"/>
    <xf numFmtId="164" fontId="25" fillId="0" borderId="1" xfId="0" applyNumberFormat="1" applyFont="1" applyBorder="1" applyAlignment="1">
      <alignment horizontal="center" vertical="center"/>
    </xf>
    <xf numFmtId="9" fontId="26" fillId="0" borderId="0" xfId="1" applyFont="1" applyAlignment="1">
      <alignment horizontal="center" vertical="center"/>
    </xf>
    <xf numFmtId="9" fontId="25" fillId="0" borderId="1" xfId="1" applyFont="1" applyBorder="1" applyAlignment="1">
      <alignment horizontal="center" vertical="center"/>
    </xf>
    <xf numFmtId="164" fontId="2" fillId="0" borderId="0" xfId="0" applyNumberFormat="1" applyFont="1"/>
    <xf numFmtId="164" fontId="25" fillId="0" borderId="0" xfId="0" applyNumberFormat="1" applyFont="1" applyAlignment="1">
      <alignment horizontal="center"/>
    </xf>
    <xf numFmtId="165" fontId="25" fillId="0" borderId="0" xfId="1" applyNumberFormat="1" applyFont="1" applyAlignment="1">
      <alignment horizontal="center"/>
    </xf>
    <xf numFmtId="164" fontId="26" fillId="0" borderId="1" xfId="0" applyNumberFormat="1" applyFont="1" applyBorder="1" applyAlignment="1">
      <alignment horizontal="center"/>
    </xf>
    <xf numFmtId="165" fontId="26" fillId="0" borderId="1" xfId="1" applyNumberFormat="1" applyFont="1" applyBorder="1" applyAlignment="1">
      <alignment horizontal="center"/>
    </xf>
    <xf numFmtId="164" fontId="26" fillId="0" borderId="0" xfId="0" applyNumberFormat="1" applyFont="1" applyAlignment="1">
      <alignment horizontal="center"/>
    </xf>
    <xf numFmtId="165" fontId="26" fillId="0" borderId="0" xfId="1" applyNumberFormat="1" applyFont="1" applyAlignment="1">
      <alignment horizontal="center"/>
    </xf>
    <xf numFmtId="165" fontId="25" fillId="0" borderId="0" xfId="1" applyNumberFormat="1" applyFont="1" applyBorder="1" applyAlignment="1">
      <alignment horizontal="center"/>
    </xf>
    <xf numFmtId="164" fontId="25" fillId="0" borderId="1" xfId="0" applyNumberFormat="1" applyFont="1" applyBorder="1" applyAlignment="1">
      <alignment horizontal="center"/>
    </xf>
    <xf numFmtId="9" fontId="25" fillId="0" borderId="1" xfId="1" applyFont="1" applyBorder="1" applyAlignment="1">
      <alignment horizontal="center"/>
    </xf>
    <xf numFmtId="9" fontId="26" fillId="0" borderId="0" xfId="1" applyFont="1" applyAlignment="1">
      <alignment horizontal="center"/>
    </xf>
    <xf numFmtId="165" fontId="26" fillId="0" borderId="0" xfId="1" applyNumberFormat="1" applyFont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25" fillId="0" borderId="0" xfId="0" applyFont="1" applyAlignment="1">
      <alignment horizontal="center"/>
    </xf>
  </cellXfs>
  <cellStyles count="4">
    <cellStyle name="Normal" xfId="0" builtinId="0"/>
    <cellStyle name="normal_Admissions 2001 2" xfId="3" xr:uid="{00000000-0005-0000-0000-000001000000}"/>
    <cellStyle name="Normal_Enrollment 2000" xfId="2" xr:uid="{00000000-0005-0000-0000-000002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5EED3B-8F49-48F6-BCC6-5CA8245146E1}">
  <dimension ref="A1:AA141"/>
  <sheetViews>
    <sheetView tabSelected="1" zoomScale="90" zoomScaleNormal="90" workbookViewId="0"/>
  </sheetViews>
  <sheetFormatPr defaultRowHeight="15.6" x14ac:dyDescent="0.6"/>
  <cols>
    <col min="1" max="1" width="39" style="145" customWidth="1"/>
    <col min="2" max="18" width="8.796875" style="146"/>
    <col min="19" max="19" width="8.796875" style="78"/>
  </cols>
  <sheetData>
    <row r="1" spans="1:19" ht="20.399999999999999" x14ac:dyDescent="0.75">
      <c r="A1" s="12" t="s">
        <v>0</v>
      </c>
    </row>
    <row r="3" spans="1:19" ht="57.9" x14ac:dyDescent="0.6">
      <c r="A3" s="108"/>
      <c r="B3" s="109" t="s">
        <v>1</v>
      </c>
      <c r="C3" s="109" t="s">
        <v>2</v>
      </c>
      <c r="D3" s="109" t="s">
        <v>3</v>
      </c>
      <c r="E3" s="109" t="s">
        <v>4</v>
      </c>
      <c r="F3" s="109" t="s">
        <v>5</v>
      </c>
      <c r="G3" s="110" t="s">
        <v>6</v>
      </c>
      <c r="H3" s="109" t="s">
        <v>7</v>
      </c>
      <c r="I3" s="110" t="s">
        <v>8</v>
      </c>
      <c r="J3" s="110" t="s">
        <v>9</v>
      </c>
      <c r="K3" s="110" t="s">
        <v>10</v>
      </c>
      <c r="L3" s="110" t="s">
        <v>11</v>
      </c>
      <c r="M3" s="110" t="s">
        <v>12</v>
      </c>
      <c r="N3" s="110" t="s">
        <v>13</v>
      </c>
      <c r="O3" s="109" t="s">
        <v>14</v>
      </c>
      <c r="P3" s="110" t="s">
        <v>15</v>
      </c>
      <c r="Q3" s="110" t="s">
        <v>16</v>
      </c>
    </row>
    <row r="4" spans="1:19" x14ac:dyDescent="0.6">
      <c r="A4" s="127" t="s">
        <v>17</v>
      </c>
      <c r="B4" s="108"/>
      <c r="C4" s="108"/>
      <c r="D4" s="108"/>
      <c r="E4" s="108"/>
      <c r="F4" s="108"/>
      <c r="G4" s="111"/>
      <c r="H4" s="108"/>
      <c r="I4" s="111"/>
      <c r="J4" s="111"/>
      <c r="K4" s="108"/>
      <c r="L4" s="111"/>
      <c r="M4" s="111"/>
      <c r="N4" s="111"/>
      <c r="O4" s="108"/>
      <c r="P4" s="111"/>
      <c r="Q4" s="108"/>
    </row>
    <row r="5" spans="1:19" x14ac:dyDescent="0.6">
      <c r="A5" s="97" t="s">
        <v>18</v>
      </c>
      <c r="B5" s="134">
        <f>C5+D5+E5</f>
        <v>20</v>
      </c>
      <c r="C5" s="147">
        <v>14</v>
      </c>
      <c r="D5" s="147">
        <v>6</v>
      </c>
      <c r="E5" s="147">
        <v>0</v>
      </c>
      <c r="F5" s="135">
        <f>C5/B5</f>
        <v>0.7</v>
      </c>
      <c r="G5" s="147">
        <v>0</v>
      </c>
      <c r="H5" s="147">
        <v>2</v>
      </c>
      <c r="I5" s="147">
        <v>0</v>
      </c>
      <c r="J5" s="147">
        <v>2</v>
      </c>
      <c r="K5" s="147">
        <v>0</v>
      </c>
      <c r="L5" s="147">
        <v>0</v>
      </c>
      <c r="M5" s="147">
        <v>0</v>
      </c>
      <c r="N5" s="135">
        <f>(G5+H5+I5+J5+K5+L5+M5)/(E5+G5+H5+I5+J5+K5+L5+M5+O5)</f>
        <v>0.44444444444444442</v>
      </c>
      <c r="O5" s="147">
        <v>5</v>
      </c>
      <c r="P5" s="147">
        <v>11</v>
      </c>
      <c r="Q5" s="147">
        <v>0</v>
      </c>
    </row>
    <row r="6" spans="1:19" x14ac:dyDescent="0.6">
      <c r="A6" s="97" t="s">
        <v>19</v>
      </c>
      <c r="B6" s="134">
        <f t="shared" ref="B6:B10" si="0">C6+D6+E6</f>
        <v>48</v>
      </c>
      <c r="C6" s="147">
        <v>43</v>
      </c>
      <c r="D6" s="147">
        <v>5</v>
      </c>
      <c r="E6" s="147">
        <v>0</v>
      </c>
      <c r="F6" s="135">
        <f>C6/B6</f>
        <v>0.89583333333333337</v>
      </c>
      <c r="G6" s="147">
        <v>0</v>
      </c>
      <c r="H6" s="147">
        <v>6</v>
      </c>
      <c r="I6" s="147">
        <v>11</v>
      </c>
      <c r="J6" s="147">
        <v>6</v>
      </c>
      <c r="K6" s="147">
        <v>0</v>
      </c>
      <c r="L6" s="147">
        <v>0</v>
      </c>
      <c r="M6" s="147">
        <v>3</v>
      </c>
      <c r="N6" s="135">
        <f t="shared" ref="N6:N7" si="1">(G6+H6+I6+J6+K6+L6+M6)/(E6+G6+H6+I6+J6+K6+L6+M6+O6)</f>
        <v>0.66666666666666663</v>
      </c>
      <c r="O6" s="147">
        <v>13</v>
      </c>
      <c r="P6" s="147">
        <v>9</v>
      </c>
      <c r="Q6" s="147">
        <v>0</v>
      </c>
    </row>
    <row r="7" spans="1:19" x14ac:dyDescent="0.6">
      <c r="A7" s="97" t="s">
        <v>20</v>
      </c>
      <c r="B7" s="134">
        <f t="shared" si="0"/>
        <v>16</v>
      </c>
      <c r="C7" s="147">
        <v>12</v>
      </c>
      <c r="D7" s="147">
        <v>4</v>
      </c>
      <c r="E7" s="147">
        <v>0</v>
      </c>
      <c r="F7" s="135">
        <f>C7/B7</f>
        <v>0.75</v>
      </c>
      <c r="G7" s="147">
        <v>0</v>
      </c>
      <c r="H7" s="147">
        <v>1</v>
      </c>
      <c r="I7" s="147">
        <v>0</v>
      </c>
      <c r="J7" s="147">
        <v>0</v>
      </c>
      <c r="K7" s="147">
        <v>0</v>
      </c>
      <c r="L7" s="147">
        <v>0</v>
      </c>
      <c r="M7" s="147">
        <v>0</v>
      </c>
      <c r="N7" s="135">
        <f t="shared" si="1"/>
        <v>9.0909090909090912E-2</v>
      </c>
      <c r="O7" s="147">
        <v>10</v>
      </c>
      <c r="P7" s="147">
        <v>5</v>
      </c>
      <c r="Q7" s="147">
        <v>0</v>
      </c>
    </row>
    <row r="8" spans="1:19" x14ac:dyDescent="0.6">
      <c r="A8" s="97" t="s">
        <v>468</v>
      </c>
      <c r="B8" s="89">
        <v>64</v>
      </c>
      <c r="C8" s="89">
        <v>30</v>
      </c>
      <c r="D8" s="89">
        <v>34</v>
      </c>
      <c r="E8" s="89">
        <v>0</v>
      </c>
      <c r="F8" s="90">
        <f t="shared" ref="F8" si="2">C8/B8</f>
        <v>0.46875</v>
      </c>
      <c r="G8" s="89">
        <v>0</v>
      </c>
      <c r="H8" s="89">
        <v>3</v>
      </c>
      <c r="I8" s="89">
        <v>4</v>
      </c>
      <c r="J8" s="89">
        <v>3</v>
      </c>
      <c r="K8" s="89">
        <v>0</v>
      </c>
      <c r="L8" s="89">
        <v>0</v>
      </c>
      <c r="M8" s="89">
        <v>1</v>
      </c>
      <c r="N8" s="90">
        <f t="shared" ref="N8" si="3">(G8+H8+I8+J8+K8+L8+M8)/(B8-P8-Q8)</f>
        <v>0.47826086956521741</v>
      </c>
      <c r="O8" s="89">
        <v>12</v>
      </c>
      <c r="P8" s="89">
        <v>35</v>
      </c>
      <c r="Q8" s="89">
        <v>6</v>
      </c>
      <c r="S8"/>
    </row>
    <row r="9" spans="1:19" x14ac:dyDescent="0.6">
      <c r="A9" s="97" t="s">
        <v>117</v>
      </c>
      <c r="B9" s="134">
        <f>C9+D9+E9</f>
        <v>48</v>
      </c>
      <c r="C9" s="147">
        <v>28</v>
      </c>
      <c r="D9" s="147">
        <v>20</v>
      </c>
      <c r="E9" s="147">
        <v>0</v>
      </c>
      <c r="F9" s="135">
        <f>C9/B9</f>
        <v>0.58333333333333337</v>
      </c>
      <c r="G9" s="147">
        <v>0</v>
      </c>
      <c r="H9" s="147">
        <v>5</v>
      </c>
      <c r="I9" s="147">
        <v>4</v>
      </c>
      <c r="J9" s="147">
        <v>2</v>
      </c>
      <c r="K9" s="147">
        <v>0</v>
      </c>
      <c r="L9" s="147">
        <v>0</v>
      </c>
      <c r="M9" s="147">
        <v>0</v>
      </c>
      <c r="N9" s="135">
        <f>(G9+H9+I9+J9+K9+L9+M9)/(E9+G9+H9+I9+J9+K9+L9+M9+O9)</f>
        <v>0.37931034482758619</v>
      </c>
      <c r="O9" s="147">
        <v>18</v>
      </c>
      <c r="P9" s="147">
        <v>19</v>
      </c>
      <c r="Q9" s="147">
        <v>0</v>
      </c>
    </row>
    <row r="10" spans="1:19" x14ac:dyDescent="0.6">
      <c r="A10" s="97" t="s">
        <v>21</v>
      </c>
      <c r="B10" s="134">
        <f t="shared" si="0"/>
        <v>34</v>
      </c>
      <c r="C10" s="147">
        <v>23</v>
      </c>
      <c r="D10" s="147">
        <v>11</v>
      </c>
      <c r="E10" s="147">
        <v>0</v>
      </c>
      <c r="F10" s="135">
        <f>C10/B10</f>
        <v>0.67647058823529416</v>
      </c>
      <c r="G10" s="147">
        <v>0</v>
      </c>
      <c r="H10" s="147">
        <v>2</v>
      </c>
      <c r="I10" s="147">
        <v>1</v>
      </c>
      <c r="J10" s="147">
        <v>5</v>
      </c>
      <c r="K10" s="147">
        <v>0</v>
      </c>
      <c r="L10" s="147">
        <v>0</v>
      </c>
      <c r="M10" s="147">
        <v>1</v>
      </c>
      <c r="N10" s="135">
        <f>(G10+H10+I10+J10+K10+L10+M10)/(E10+G10+H10+I10+J10+K10+L10+M10+O10)</f>
        <v>0.31034482758620691</v>
      </c>
      <c r="O10" s="147">
        <v>20</v>
      </c>
      <c r="P10" s="147">
        <v>5</v>
      </c>
      <c r="Q10" s="147">
        <v>0</v>
      </c>
    </row>
    <row r="11" spans="1:19" x14ac:dyDescent="0.6">
      <c r="A11" s="98" t="s">
        <v>22</v>
      </c>
      <c r="B11" s="136">
        <f>SUM(B5:B10)</f>
        <v>230</v>
      </c>
      <c r="C11" s="136">
        <f>SUM(C5:C10)</f>
        <v>150</v>
      </c>
      <c r="D11" s="136">
        <f>SUM(D5:D10)</f>
        <v>80</v>
      </c>
      <c r="E11" s="136">
        <f>SUM(E5:E10)</f>
        <v>0</v>
      </c>
      <c r="F11" s="137">
        <f>C11/B11</f>
        <v>0.65217391304347827</v>
      </c>
      <c r="G11" s="136">
        <f t="shared" ref="G11:M11" si="4">SUM(G5:G10)</f>
        <v>0</v>
      </c>
      <c r="H11" s="136">
        <f t="shared" si="4"/>
        <v>19</v>
      </c>
      <c r="I11" s="136">
        <f t="shared" si="4"/>
        <v>20</v>
      </c>
      <c r="J11" s="136">
        <f t="shared" si="4"/>
        <v>18</v>
      </c>
      <c r="K11" s="136">
        <f t="shared" si="4"/>
        <v>0</v>
      </c>
      <c r="L11" s="136">
        <f t="shared" si="4"/>
        <v>0</v>
      </c>
      <c r="M11" s="136">
        <f t="shared" si="4"/>
        <v>5</v>
      </c>
      <c r="N11" s="137">
        <f>(G11+H11+I11+J11+K11+L11+M11)/(E11+G11+H11+I11+J11+K11+L11+M11+O11)</f>
        <v>0.44285714285714284</v>
      </c>
      <c r="O11" s="136">
        <f>SUM(O5:O10)</f>
        <v>78</v>
      </c>
      <c r="P11" s="136">
        <f>SUM(P5:P10)</f>
        <v>84</v>
      </c>
      <c r="Q11" s="136">
        <f>SUM(Q5:Q10)</f>
        <v>6</v>
      </c>
    </row>
    <row r="12" spans="1:19" x14ac:dyDescent="0.6">
      <c r="A12" s="97" t="s">
        <v>23</v>
      </c>
      <c r="B12" s="134">
        <f>C12+D12+E12</f>
        <v>9</v>
      </c>
      <c r="C12" s="147">
        <v>5</v>
      </c>
      <c r="D12" s="147">
        <v>3</v>
      </c>
      <c r="E12" s="147">
        <v>1</v>
      </c>
      <c r="F12" s="135">
        <v>0.64300000000000002</v>
      </c>
      <c r="G12" s="147">
        <v>0</v>
      </c>
      <c r="H12" s="147">
        <v>0</v>
      </c>
      <c r="I12" s="147">
        <v>2</v>
      </c>
      <c r="J12" s="147">
        <v>0</v>
      </c>
      <c r="K12" s="147">
        <v>0</v>
      </c>
      <c r="L12" s="147">
        <v>0</v>
      </c>
      <c r="M12" s="147">
        <v>0</v>
      </c>
      <c r="N12" s="135">
        <f>(G12+H12+I12+J12+K12+L12+M12)/(E12+G12+H12+I12+J12+K12+L12+M12+O12)</f>
        <v>0.2</v>
      </c>
      <c r="O12" s="147">
        <v>7</v>
      </c>
      <c r="P12" s="147">
        <v>0</v>
      </c>
      <c r="Q12" s="147">
        <v>0</v>
      </c>
    </row>
    <row r="13" spans="1:19" x14ac:dyDescent="0.6">
      <c r="A13" s="97" t="s">
        <v>24</v>
      </c>
      <c r="B13" s="134">
        <f t="shared" ref="B13:B24" si="5">C13+D13+E13</f>
        <v>13</v>
      </c>
      <c r="C13" s="147">
        <v>6</v>
      </c>
      <c r="D13" s="147">
        <v>7</v>
      </c>
      <c r="E13" s="147">
        <v>0</v>
      </c>
      <c r="F13" s="135">
        <f t="shared" ref="F13:F30" si="6">C13/B13</f>
        <v>0.46153846153846156</v>
      </c>
      <c r="G13" s="147">
        <v>0</v>
      </c>
      <c r="H13" s="147">
        <v>2</v>
      </c>
      <c r="I13" s="147">
        <v>1</v>
      </c>
      <c r="J13" s="147">
        <v>1</v>
      </c>
      <c r="K13" s="147">
        <v>0</v>
      </c>
      <c r="L13" s="147">
        <v>0</v>
      </c>
      <c r="M13" s="147">
        <v>0</v>
      </c>
      <c r="N13" s="135">
        <f t="shared" ref="N13:N32" si="7">(G13+H13+I13+J13+K13+L13+M13)/(E13+G13+H13+I13+J13+K13+L13+M13+O13)</f>
        <v>0.44444444444444442</v>
      </c>
      <c r="O13" s="147">
        <v>5</v>
      </c>
      <c r="P13" s="147">
        <v>3</v>
      </c>
      <c r="Q13" s="147">
        <v>1</v>
      </c>
    </row>
    <row r="14" spans="1:19" x14ac:dyDescent="0.6">
      <c r="A14" s="97" t="s">
        <v>25</v>
      </c>
      <c r="B14" s="134">
        <f t="shared" si="5"/>
        <v>108</v>
      </c>
      <c r="C14" s="147">
        <v>84</v>
      </c>
      <c r="D14" s="147">
        <v>24</v>
      </c>
      <c r="E14" s="147">
        <v>0</v>
      </c>
      <c r="F14" s="135">
        <f t="shared" si="6"/>
        <v>0.77777777777777779</v>
      </c>
      <c r="G14" s="147">
        <v>0</v>
      </c>
      <c r="H14" s="147">
        <v>11</v>
      </c>
      <c r="I14" s="147">
        <v>7</v>
      </c>
      <c r="J14" s="147">
        <v>16</v>
      </c>
      <c r="K14" s="147">
        <v>0</v>
      </c>
      <c r="L14" s="147">
        <v>0</v>
      </c>
      <c r="M14" s="147">
        <v>4</v>
      </c>
      <c r="N14" s="135">
        <f t="shared" si="7"/>
        <v>0.38383838383838381</v>
      </c>
      <c r="O14" s="147">
        <v>61</v>
      </c>
      <c r="P14" s="147">
        <v>7</v>
      </c>
      <c r="Q14" s="147">
        <v>2</v>
      </c>
    </row>
    <row r="15" spans="1:19" x14ac:dyDescent="0.6">
      <c r="A15" s="97" t="s">
        <v>26</v>
      </c>
      <c r="B15" s="134">
        <f t="shared" si="5"/>
        <v>9</v>
      </c>
      <c r="C15" s="147">
        <v>8</v>
      </c>
      <c r="D15" s="147">
        <v>1</v>
      </c>
      <c r="E15" s="147">
        <v>0</v>
      </c>
      <c r="F15" s="135">
        <f t="shared" si="6"/>
        <v>0.88888888888888884</v>
      </c>
      <c r="G15" s="147">
        <v>0</v>
      </c>
      <c r="H15" s="147">
        <v>2</v>
      </c>
      <c r="I15" s="147">
        <v>1</v>
      </c>
      <c r="J15" s="147">
        <v>1</v>
      </c>
      <c r="K15" s="147">
        <v>0</v>
      </c>
      <c r="L15" s="147">
        <v>0</v>
      </c>
      <c r="M15" s="147">
        <v>0</v>
      </c>
      <c r="N15" s="135">
        <f t="shared" si="7"/>
        <v>0.44444444444444442</v>
      </c>
      <c r="O15" s="147">
        <v>5</v>
      </c>
      <c r="P15" s="147">
        <v>0</v>
      </c>
      <c r="Q15" s="147">
        <v>0</v>
      </c>
    </row>
    <row r="16" spans="1:19" x14ac:dyDescent="0.6">
      <c r="A16" s="97" t="s">
        <v>118</v>
      </c>
      <c r="B16" s="134">
        <f>C16+D16+E16</f>
        <v>28</v>
      </c>
      <c r="C16" s="147">
        <v>18</v>
      </c>
      <c r="D16" s="147">
        <v>10</v>
      </c>
      <c r="E16" s="147">
        <v>0</v>
      </c>
      <c r="F16" s="140">
        <f>C16/B16</f>
        <v>0.6428571428571429</v>
      </c>
      <c r="G16" s="147">
        <v>0</v>
      </c>
      <c r="H16" s="147">
        <v>1</v>
      </c>
      <c r="I16" s="147">
        <v>3</v>
      </c>
      <c r="J16" s="147">
        <v>4</v>
      </c>
      <c r="K16" s="147">
        <v>0</v>
      </c>
      <c r="L16" s="147">
        <v>0</v>
      </c>
      <c r="M16" s="147">
        <v>1</v>
      </c>
      <c r="N16" s="140">
        <f>(G16+H16+I16+J16+K16+L16+M16)/(E16+G16+H16+I16+J16+K16+L16+M16+O16)</f>
        <v>0.47368421052631576</v>
      </c>
      <c r="O16" s="147">
        <v>10</v>
      </c>
      <c r="P16" s="147">
        <v>9</v>
      </c>
      <c r="Q16" s="147">
        <v>0</v>
      </c>
    </row>
    <row r="17" spans="1:19" x14ac:dyDescent="0.6">
      <c r="A17" s="97" t="s">
        <v>27</v>
      </c>
      <c r="B17" s="134">
        <f t="shared" si="5"/>
        <v>33</v>
      </c>
      <c r="C17" s="147">
        <v>19</v>
      </c>
      <c r="D17" s="147">
        <v>14</v>
      </c>
      <c r="E17" s="147">
        <v>0</v>
      </c>
      <c r="F17" s="135">
        <f t="shared" si="6"/>
        <v>0.5757575757575758</v>
      </c>
      <c r="G17" s="147">
        <v>0</v>
      </c>
      <c r="H17" s="147">
        <v>3</v>
      </c>
      <c r="I17" s="147">
        <v>0</v>
      </c>
      <c r="J17" s="147">
        <v>2</v>
      </c>
      <c r="K17" s="147">
        <v>0</v>
      </c>
      <c r="L17" s="147">
        <v>0</v>
      </c>
      <c r="M17" s="147">
        <v>5</v>
      </c>
      <c r="N17" s="135">
        <f t="shared" si="7"/>
        <v>0.33333333333333331</v>
      </c>
      <c r="O17" s="147">
        <v>20</v>
      </c>
      <c r="P17" s="147">
        <v>2</v>
      </c>
      <c r="Q17" s="147">
        <v>1</v>
      </c>
    </row>
    <row r="18" spans="1:19" x14ac:dyDescent="0.6">
      <c r="A18" s="97" t="s">
        <v>28</v>
      </c>
      <c r="B18" s="134">
        <f t="shared" si="5"/>
        <v>11</v>
      </c>
      <c r="C18" s="147">
        <v>7</v>
      </c>
      <c r="D18" s="147">
        <v>4</v>
      </c>
      <c r="E18" s="147">
        <v>0</v>
      </c>
      <c r="F18" s="135">
        <f t="shared" si="6"/>
        <v>0.63636363636363635</v>
      </c>
      <c r="G18" s="147">
        <v>1</v>
      </c>
      <c r="H18" s="147">
        <v>1</v>
      </c>
      <c r="I18" s="147">
        <v>3</v>
      </c>
      <c r="J18" s="147">
        <v>2</v>
      </c>
      <c r="K18" s="147">
        <v>0</v>
      </c>
      <c r="L18" s="147">
        <v>0</v>
      </c>
      <c r="M18" s="147">
        <v>1</v>
      </c>
      <c r="N18" s="135">
        <f t="shared" si="7"/>
        <v>0.8</v>
      </c>
      <c r="O18" s="147">
        <v>2</v>
      </c>
      <c r="P18" s="147">
        <v>1</v>
      </c>
      <c r="Q18" s="147">
        <v>0</v>
      </c>
    </row>
    <row r="19" spans="1:19" x14ac:dyDescent="0.6">
      <c r="A19" s="97" t="s">
        <v>29</v>
      </c>
      <c r="B19" s="134">
        <f t="shared" si="5"/>
        <v>33</v>
      </c>
      <c r="C19" s="147">
        <v>22</v>
      </c>
      <c r="D19" s="147">
        <v>9</v>
      </c>
      <c r="E19" s="147">
        <v>2</v>
      </c>
      <c r="F19" s="135">
        <f t="shared" si="6"/>
        <v>0.66666666666666663</v>
      </c>
      <c r="G19" s="147">
        <v>0</v>
      </c>
      <c r="H19" s="147">
        <v>2</v>
      </c>
      <c r="I19" s="147">
        <v>1</v>
      </c>
      <c r="J19" s="147">
        <v>1</v>
      </c>
      <c r="K19" s="147">
        <v>0</v>
      </c>
      <c r="L19" s="147">
        <v>0</v>
      </c>
      <c r="M19" s="147">
        <v>0</v>
      </c>
      <c r="N19" s="135">
        <f t="shared" si="7"/>
        <v>0.12121212121212122</v>
      </c>
      <c r="O19" s="147">
        <v>27</v>
      </c>
      <c r="P19" s="147">
        <v>0</v>
      </c>
      <c r="Q19" s="147">
        <v>2</v>
      </c>
    </row>
    <row r="20" spans="1:19" x14ac:dyDescent="0.6">
      <c r="A20" s="97" t="s">
        <v>120</v>
      </c>
      <c r="B20" s="134">
        <f>C20+D20+E20</f>
        <v>2</v>
      </c>
      <c r="C20" s="147">
        <v>2</v>
      </c>
      <c r="D20" s="147">
        <v>0</v>
      </c>
      <c r="E20" s="147">
        <v>0</v>
      </c>
      <c r="F20" s="140">
        <f>C20/B20</f>
        <v>1</v>
      </c>
      <c r="G20" s="147">
        <v>0</v>
      </c>
      <c r="H20" s="147">
        <v>0</v>
      </c>
      <c r="I20" s="147">
        <v>1</v>
      </c>
      <c r="J20" s="147">
        <v>0</v>
      </c>
      <c r="K20" s="147">
        <v>0</v>
      </c>
      <c r="L20" s="147">
        <v>0</v>
      </c>
      <c r="M20" s="147">
        <v>0</v>
      </c>
      <c r="N20" s="140">
        <f>(G20+H20+I20+J20+K20+L20+M20)/(E20+G20+H20+I20+J20+K20+L20+M20+O20)</f>
        <v>1</v>
      </c>
      <c r="O20" s="147">
        <v>0</v>
      </c>
      <c r="P20" s="147">
        <v>0</v>
      </c>
      <c r="Q20" s="147">
        <v>1</v>
      </c>
    </row>
    <row r="21" spans="1:19" x14ac:dyDescent="0.6">
      <c r="A21" s="97" t="s">
        <v>30</v>
      </c>
      <c r="B21" s="134">
        <f t="shared" si="5"/>
        <v>38</v>
      </c>
      <c r="C21" s="147">
        <v>24</v>
      </c>
      <c r="D21" s="147">
        <v>12</v>
      </c>
      <c r="E21" s="147">
        <v>2</v>
      </c>
      <c r="F21" s="135">
        <f t="shared" si="6"/>
        <v>0.63157894736842102</v>
      </c>
      <c r="G21" s="147">
        <v>0</v>
      </c>
      <c r="H21" s="147">
        <v>0</v>
      </c>
      <c r="I21" s="147">
        <v>1</v>
      </c>
      <c r="J21" s="147">
        <v>1</v>
      </c>
      <c r="K21" s="147">
        <v>0</v>
      </c>
      <c r="L21" s="147">
        <v>0</v>
      </c>
      <c r="M21" s="147">
        <v>0</v>
      </c>
      <c r="N21" s="135">
        <f t="shared" si="7"/>
        <v>5.4054054054054057E-2</v>
      </c>
      <c r="O21" s="147">
        <v>33</v>
      </c>
      <c r="P21" s="147">
        <v>2</v>
      </c>
      <c r="Q21" s="147">
        <v>1</v>
      </c>
    </row>
    <row r="22" spans="1:19" x14ac:dyDescent="0.6">
      <c r="A22" s="97" t="s">
        <v>31</v>
      </c>
      <c r="B22" s="134">
        <f t="shared" si="5"/>
        <v>73</v>
      </c>
      <c r="C22" s="147">
        <v>43</v>
      </c>
      <c r="D22" s="147">
        <v>30</v>
      </c>
      <c r="E22" s="147">
        <v>0</v>
      </c>
      <c r="F22" s="135">
        <f t="shared" si="6"/>
        <v>0.58904109589041098</v>
      </c>
      <c r="G22" s="147">
        <v>0</v>
      </c>
      <c r="H22" s="147">
        <v>5</v>
      </c>
      <c r="I22" s="147">
        <v>4</v>
      </c>
      <c r="J22" s="147">
        <v>5</v>
      </c>
      <c r="K22" s="147">
        <v>0</v>
      </c>
      <c r="L22" s="147">
        <v>0</v>
      </c>
      <c r="M22" s="147">
        <v>2</v>
      </c>
      <c r="N22" s="135">
        <f t="shared" si="7"/>
        <v>0.2318840579710145</v>
      </c>
      <c r="O22" s="147">
        <v>53</v>
      </c>
      <c r="P22" s="147">
        <v>0</v>
      </c>
      <c r="Q22" s="147">
        <v>4</v>
      </c>
    </row>
    <row r="23" spans="1:19" x14ac:dyDescent="0.6">
      <c r="A23" s="97" t="s">
        <v>121</v>
      </c>
      <c r="B23" s="134">
        <f>C23+D23+E23</f>
        <v>13</v>
      </c>
      <c r="C23" s="147">
        <v>7</v>
      </c>
      <c r="D23" s="147">
        <v>6</v>
      </c>
      <c r="E23" s="147">
        <v>0</v>
      </c>
      <c r="F23" s="140">
        <f>C23/B23</f>
        <v>0.53846153846153844</v>
      </c>
      <c r="G23" s="147">
        <v>0</v>
      </c>
      <c r="H23" s="147">
        <v>1</v>
      </c>
      <c r="I23" s="147">
        <v>2</v>
      </c>
      <c r="J23" s="147">
        <v>0</v>
      </c>
      <c r="K23" s="147">
        <v>0</v>
      </c>
      <c r="L23" s="147">
        <v>0</v>
      </c>
      <c r="M23" s="147">
        <v>1</v>
      </c>
      <c r="N23" s="140">
        <f>(G23+H23+I23+J23+K23+L23+M23)/(E23+G23+H23+I23+J23+K23+L23+M23+O23)</f>
        <v>0.36363636363636365</v>
      </c>
      <c r="O23" s="147">
        <v>7</v>
      </c>
      <c r="P23" s="147">
        <v>2</v>
      </c>
      <c r="Q23" s="147">
        <v>0</v>
      </c>
    </row>
    <row r="24" spans="1:19" x14ac:dyDescent="0.6">
      <c r="A24" s="97" t="s">
        <v>32</v>
      </c>
      <c r="B24" s="134">
        <f t="shared" si="5"/>
        <v>7</v>
      </c>
      <c r="C24" s="147">
        <v>2</v>
      </c>
      <c r="D24" s="147">
        <v>5</v>
      </c>
      <c r="E24" s="147">
        <v>0</v>
      </c>
      <c r="F24" s="135">
        <f t="shared" si="6"/>
        <v>0.2857142857142857</v>
      </c>
      <c r="G24" s="147">
        <v>0</v>
      </c>
      <c r="H24" s="147">
        <v>0</v>
      </c>
      <c r="I24" s="147">
        <v>0</v>
      </c>
      <c r="J24" s="147">
        <v>0</v>
      </c>
      <c r="K24" s="147">
        <v>0</v>
      </c>
      <c r="L24" s="147">
        <v>0</v>
      </c>
      <c r="M24" s="147">
        <v>0</v>
      </c>
      <c r="N24" s="135">
        <f t="shared" si="7"/>
        <v>0</v>
      </c>
      <c r="O24" s="147">
        <v>7</v>
      </c>
      <c r="P24" s="147">
        <v>0</v>
      </c>
      <c r="Q24" s="147">
        <v>0</v>
      </c>
    </row>
    <row r="25" spans="1:19" x14ac:dyDescent="0.6">
      <c r="A25" s="97" t="s">
        <v>122</v>
      </c>
      <c r="B25" s="134">
        <f>C25+D25+E25</f>
        <v>38</v>
      </c>
      <c r="C25" s="147">
        <v>22</v>
      </c>
      <c r="D25" s="147">
        <v>16</v>
      </c>
      <c r="E25" s="147">
        <v>0</v>
      </c>
      <c r="F25" s="140">
        <f>C25/B25</f>
        <v>0.57894736842105265</v>
      </c>
      <c r="G25" s="147">
        <v>0</v>
      </c>
      <c r="H25" s="147">
        <v>1</v>
      </c>
      <c r="I25" s="147">
        <v>6</v>
      </c>
      <c r="J25" s="147">
        <v>10</v>
      </c>
      <c r="K25" s="147">
        <v>0</v>
      </c>
      <c r="L25" s="147">
        <v>0</v>
      </c>
      <c r="M25" s="147">
        <v>0</v>
      </c>
      <c r="N25" s="140">
        <f>(G25+H25+I25+J25+K25+L25+M25)/(E25+G25+H25+I25+J25+K25+L25+M25+O25)</f>
        <v>0.5</v>
      </c>
      <c r="O25" s="147">
        <v>17</v>
      </c>
      <c r="P25" s="147">
        <v>2</v>
      </c>
      <c r="Q25" s="147">
        <v>2</v>
      </c>
    </row>
    <row r="26" spans="1:19" x14ac:dyDescent="0.6">
      <c r="A26" s="98" t="s">
        <v>33</v>
      </c>
      <c r="B26" s="136">
        <f>SUM(B12:B25)</f>
        <v>415</v>
      </c>
      <c r="C26" s="136">
        <f>SUM(C12:C25)</f>
        <v>269</v>
      </c>
      <c r="D26" s="136">
        <f t="shared" ref="D26:E26" si="8">SUM(D12:D25)</f>
        <v>141</v>
      </c>
      <c r="E26" s="136">
        <f t="shared" si="8"/>
        <v>5</v>
      </c>
      <c r="F26" s="137">
        <f>C26/B26</f>
        <v>0.64819277108433737</v>
      </c>
      <c r="G26" s="136">
        <f>SUM(G12:G25)</f>
        <v>1</v>
      </c>
      <c r="H26" s="136">
        <f t="shared" ref="H26:K26" si="9">SUM(H12:H25)</f>
        <v>29</v>
      </c>
      <c r="I26" s="136">
        <f t="shared" si="9"/>
        <v>32</v>
      </c>
      <c r="J26" s="136">
        <f t="shared" si="9"/>
        <v>43</v>
      </c>
      <c r="K26" s="136">
        <f t="shared" si="9"/>
        <v>0</v>
      </c>
      <c r="L26" s="136">
        <f>SUM(L12:L25)</f>
        <v>0</v>
      </c>
      <c r="M26" s="136">
        <f t="shared" ref="M26" si="10">SUM(M12:M25)</f>
        <v>14</v>
      </c>
      <c r="N26" s="137">
        <f>(G26+H26+I26+J26+K26+L26+M26)/(E26+G26+H26+I26+J26+K26+L26+M26+O26)</f>
        <v>0.31481481481481483</v>
      </c>
      <c r="O26" s="136">
        <f>SUM(O12:O25)</f>
        <v>254</v>
      </c>
      <c r="P26" s="136">
        <f t="shared" ref="P26:Q26" si="11">SUM(P12:P25)</f>
        <v>28</v>
      </c>
      <c r="Q26" s="136">
        <f t="shared" si="11"/>
        <v>14</v>
      </c>
    </row>
    <row r="27" spans="1:19" x14ac:dyDescent="0.6">
      <c r="A27" s="97" t="s">
        <v>123</v>
      </c>
      <c r="B27" s="134">
        <f>C27+D27+E27</f>
        <v>9</v>
      </c>
      <c r="C27" s="147">
        <v>5</v>
      </c>
      <c r="D27" s="147">
        <v>4</v>
      </c>
      <c r="E27" s="147">
        <v>0</v>
      </c>
      <c r="F27" s="140">
        <f>C27/B27</f>
        <v>0.55555555555555558</v>
      </c>
      <c r="G27" s="147">
        <v>0</v>
      </c>
      <c r="H27" s="147">
        <v>0</v>
      </c>
      <c r="I27" s="147">
        <v>1</v>
      </c>
      <c r="J27" s="147">
        <v>0</v>
      </c>
      <c r="K27" s="147">
        <v>0</v>
      </c>
      <c r="L27" s="147">
        <v>0</v>
      </c>
      <c r="M27" s="147">
        <v>0</v>
      </c>
      <c r="N27" s="140">
        <f>(G27+H27+I27+J27+K27+L27+M27)/(E27+G27+H27+I27+J27+K27+L27+M27+O27)</f>
        <v>0.16666666666666666</v>
      </c>
      <c r="O27" s="147">
        <v>5</v>
      </c>
      <c r="P27" s="147">
        <v>2</v>
      </c>
      <c r="Q27" s="147">
        <v>1</v>
      </c>
    </row>
    <row r="28" spans="1:19" x14ac:dyDescent="0.6">
      <c r="A28" s="97" t="s">
        <v>34</v>
      </c>
      <c r="B28" s="134">
        <f>C28+D28+E28</f>
        <v>1</v>
      </c>
      <c r="C28" s="147">
        <v>1</v>
      </c>
      <c r="D28" s="147">
        <v>0</v>
      </c>
      <c r="E28" s="147">
        <v>0</v>
      </c>
      <c r="F28" s="135">
        <f t="shared" si="6"/>
        <v>1</v>
      </c>
      <c r="G28" s="147">
        <v>0</v>
      </c>
      <c r="H28" s="147">
        <v>0</v>
      </c>
      <c r="I28" s="147">
        <v>0</v>
      </c>
      <c r="J28" s="147">
        <v>0</v>
      </c>
      <c r="K28" s="147">
        <v>0</v>
      </c>
      <c r="L28" s="147">
        <v>0</v>
      </c>
      <c r="M28" s="147">
        <v>0</v>
      </c>
      <c r="N28" s="135">
        <f t="shared" si="7"/>
        <v>0</v>
      </c>
      <c r="O28" s="147">
        <v>1</v>
      </c>
      <c r="P28" s="147">
        <v>0</v>
      </c>
      <c r="Q28" s="147">
        <v>0</v>
      </c>
    </row>
    <row r="29" spans="1:19" x14ac:dyDescent="0.6">
      <c r="A29" s="88" t="s">
        <v>454</v>
      </c>
      <c r="B29" s="89">
        <v>11</v>
      </c>
      <c r="C29" s="89">
        <v>10</v>
      </c>
      <c r="D29" s="89">
        <v>1</v>
      </c>
      <c r="E29" s="89">
        <v>0</v>
      </c>
      <c r="F29" s="90">
        <f t="shared" si="6"/>
        <v>0.90909090909090906</v>
      </c>
      <c r="G29" s="89">
        <v>0</v>
      </c>
      <c r="H29" s="89">
        <v>2</v>
      </c>
      <c r="I29" s="89">
        <v>1</v>
      </c>
      <c r="J29" s="89">
        <v>1</v>
      </c>
      <c r="K29" s="89">
        <v>0</v>
      </c>
      <c r="L29" s="89">
        <v>0</v>
      </c>
      <c r="M29" s="89">
        <v>0</v>
      </c>
      <c r="N29" s="90">
        <f t="shared" ref="N29:N30" si="12">(G29+H29+I29+J29+K29+L29+M29)/(B29-P29-Q29)</f>
        <v>0.44444444444444442</v>
      </c>
      <c r="O29" s="89">
        <v>5</v>
      </c>
      <c r="P29" s="89">
        <v>1</v>
      </c>
      <c r="Q29" s="89">
        <v>1</v>
      </c>
      <c r="R29" s="145"/>
      <c r="S29"/>
    </row>
    <row r="30" spans="1:19" x14ac:dyDescent="0.6">
      <c r="A30" s="97" t="s">
        <v>35</v>
      </c>
      <c r="B30" s="89">
        <v>1</v>
      </c>
      <c r="C30" s="89">
        <v>0</v>
      </c>
      <c r="D30" s="89">
        <v>1</v>
      </c>
      <c r="E30" s="89">
        <v>0</v>
      </c>
      <c r="F30" s="90">
        <f t="shared" si="6"/>
        <v>0</v>
      </c>
      <c r="G30" s="89">
        <v>0</v>
      </c>
      <c r="H30" s="89">
        <v>0</v>
      </c>
      <c r="I30" s="89">
        <v>0</v>
      </c>
      <c r="J30" s="89">
        <v>0</v>
      </c>
      <c r="K30" s="89">
        <v>0</v>
      </c>
      <c r="L30" s="89">
        <v>0</v>
      </c>
      <c r="M30" s="89">
        <v>0</v>
      </c>
      <c r="N30" s="90">
        <f t="shared" si="12"/>
        <v>0</v>
      </c>
      <c r="O30" s="89">
        <v>1</v>
      </c>
      <c r="P30" s="89">
        <v>0</v>
      </c>
      <c r="Q30" s="89">
        <v>0</v>
      </c>
      <c r="R30" s="145"/>
      <c r="S30"/>
    </row>
    <row r="31" spans="1:19" x14ac:dyDescent="0.6">
      <c r="A31" s="97" t="s">
        <v>36</v>
      </c>
      <c r="B31" s="134">
        <f>C31+D31+E31</f>
        <v>1</v>
      </c>
      <c r="C31" s="147">
        <v>1</v>
      </c>
      <c r="D31" s="147">
        <v>0</v>
      </c>
      <c r="E31" s="147">
        <v>0</v>
      </c>
      <c r="F31" s="135">
        <v>0.9</v>
      </c>
      <c r="G31" s="147">
        <v>0</v>
      </c>
      <c r="H31" s="147">
        <v>0</v>
      </c>
      <c r="I31" s="147">
        <v>0</v>
      </c>
      <c r="J31" s="147">
        <v>0</v>
      </c>
      <c r="K31" s="147">
        <v>0</v>
      </c>
      <c r="L31" s="147">
        <v>0</v>
      </c>
      <c r="M31" s="147">
        <v>0</v>
      </c>
      <c r="N31" s="135">
        <f t="shared" si="7"/>
        <v>0</v>
      </c>
      <c r="O31" s="147">
        <v>1</v>
      </c>
      <c r="P31" s="147">
        <v>0</v>
      </c>
      <c r="Q31" s="147">
        <v>0</v>
      </c>
    </row>
    <row r="32" spans="1:19" x14ac:dyDescent="0.6">
      <c r="A32" s="97" t="s">
        <v>37</v>
      </c>
      <c r="B32" s="134">
        <f t="shared" ref="B32" si="13">C32+D32+E32</f>
        <v>9</v>
      </c>
      <c r="C32" s="147">
        <v>8</v>
      </c>
      <c r="D32" s="147">
        <v>1</v>
      </c>
      <c r="E32" s="147">
        <v>0</v>
      </c>
      <c r="F32" s="135">
        <v>0.9</v>
      </c>
      <c r="G32" s="147">
        <v>0</v>
      </c>
      <c r="H32" s="147">
        <v>2</v>
      </c>
      <c r="I32" s="147">
        <v>1</v>
      </c>
      <c r="J32" s="147">
        <v>1</v>
      </c>
      <c r="K32" s="147">
        <v>0</v>
      </c>
      <c r="L32" s="147">
        <v>0</v>
      </c>
      <c r="M32" s="147">
        <v>1</v>
      </c>
      <c r="N32" s="135">
        <f t="shared" si="7"/>
        <v>0.625</v>
      </c>
      <c r="O32" s="147">
        <v>3</v>
      </c>
      <c r="P32" s="147">
        <v>1</v>
      </c>
      <c r="Q32" s="147">
        <v>0</v>
      </c>
    </row>
    <row r="33" spans="1:17" x14ac:dyDescent="0.6">
      <c r="A33" s="98" t="s">
        <v>38</v>
      </c>
      <c r="B33" s="136">
        <f>SUM(B27:B32)</f>
        <v>32</v>
      </c>
      <c r="C33" s="136">
        <f>SUM(C27:C32)</f>
        <v>25</v>
      </c>
      <c r="D33" s="136">
        <f>SUM(D27:D32)</f>
        <v>7</v>
      </c>
      <c r="E33" s="136">
        <f>SUM(E27:E32)</f>
        <v>0</v>
      </c>
      <c r="F33" s="137">
        <f>C33/B33</f>
        <v>0.78125</v>
      </c>
      <c r="G33" s="136">
        <f t="shared" ref="G33:M33" si="14">SUM(G27:G32)</f>
        <v>0</v>
      </c>
      <c r="H33" s="136">
        <f t="shared" si="14"/>
        <v>4</v>
      </c>
      <c r="I33" s="136">
        <f t="shared" si="14"/>
        <v>3</v>
      </c>
      <c r="J33" s="136">
        <f t="shared" si="14"/>
        <v>2</v>
      </c>
      <c r="K33" s="136">
        <f t="shared" si="14"/>
        <v>0</v>
      </c>
      <c r="L33" s="136">
        <f t="shared" si="14"/>
        <v>0</v>
      </c>
      <c r="M33" s="136">
        <f t="shared" si="14"/>
        <v>1</v>
      </c>
      <c r="N33" s="137">
        <f>(G33+H33+I33+J33+K33+L33+M33)/(E33+G33+H33+I33+J33+K33+L33+M33+O33)</f>
        <v>0.38461538461538464</v>
      </c>
      <c r="O33" s="136">
        <f>SUM(O27:O32)</f>
        <v>16</v>
      </c>
      <c r="P33" s="136">
        <f>SUM(P27:P32)</f>
        <v>4</v>
      </c>
      <c r="Q33" s="136">
        <f>SUM(Q27:Q32)</f>
        <v>2</v>
      </c>
    </row>
    <row r="34" spans="1:17" x14ac:dyDescent="0.6">
      <c r="A34" s="112" t="s">
        <v>39</v>
      </c>
      <c r="B34" s="138">
        <f>B11+B26+B33</f>
        <v>677</v>
      </c>
      <c r="C34" s="138">
        <f>C11+C26+C33</f>
        <v>444</v>
      </c>
      <c r="D34" s="138">
        <f>D11+D26+D33</f>
        <v>228</v>
      </c>
      <c r="E34" s="138">
        <f>E11+E26+E33</f>
        <v>5</v>
      </c>
      <c r="F34" s="139">
        <f>C34/B34</f>
        <v>0.65583456425406206</v>
      </c>
      <c r="G34" s="138">
        <f t="shared" ref="G34:M34" si="15">G11+G26+G33</f>
        <v>1</v>
      </c>
      <c r="H34" s="138">
        <f t="shared" si="15"/>
        <v>52</v>
      </c>
      <c r="I34" s="138">
        <f t="shared" si="15"/>
        <v>55</v>
      </c>
      <c r="J34" s="138">
        <f t="shared" si="15"/>
        <v>63</v>
      </c>
      <c r="K34" s="138">
        <f t="shared" si="15"/>
        <v>0</v>
      </c>
      <c r="L34" s="138">
        <f t="shared" si="15"/>
        <v>0</v>
      </c>
      <c r="M34" s="138">
        <f t="shared" si="15"/>
        <v>20</v>
      </c>
      <c r="N34" s="139">
        <f>(G34+H34+I34+J34+K34+L34+M34)/(E34+G34+H34+I34+J34+K34+L34+M34+O34)</f>
        <v>0.35110294117647056</v>
      </c>
      <c r="O34" s="138">
        <f>O11+O26+O33</f>
        <v>348</v>
      </c>
      <c r="P34" s="138">
        <f>P11+P26+P33</f>
        <v>116</v>
      </c>
      <c r="Q34" s="138">
        <f>Q11+Q26+Q33</f>
        <v>22</v>
      </c>
    </row>
    <row r="35" spans="1:17" x14ac:dyDescent="0.6">
      <c r="A35" s="112"/>
      <c r="B35" s="134"/>
      <c r="C35" s="134"/>
      <c r="D35" s="134"/>
      <c r="E35" s="134"/>
      <c r="F35" s="135"/>
      <c r="G35" s="134"/>
      <c r="H35" s="134"/>
      <c r="I35" s="134"/>
      <c r="J35" s="134"/>
      <c r="K35" s="134"/>
      <c r="L35" s="134"/>
      <c r="M35" s="134"/>
      <c r="N35" s="135"/>
      <c r="O35" s="134"/>
      <c r="P35" s="134"/>
      <c r="Q35" s="134"/>
    </row>
    <row r="36" spans="1:17" x14ac:dyDescent="0.6">
      <c r="A36" s="128" t="s">
        <v>40</v>
      </c>
    </row>
    <row r="37" spans="1:17" x14ac:dyDescent="0.6">
      <c r="A37" s="97" t="s">
        <v>41</v>
      </c>
      <c r="B37" s="134">
        <f>C37+D37+E37</f>
        <v>12</v>
      </c>
      <c r="C37" s="147">
        <v>2</v>
      </c>
      <c r="D37" s="147">
        <v>10</v>
      </c>
      <c r="E37" s="147">
        <v>0</v>
      </c>
      <c r="F37" s="135">
        <f t="shared" ref="F37:F51" si="16">C37/B37</f>
        <v>0.16666666666666666</v>
      </c>
      <c r="G37" s="147">
        <v>0</v>
      </c>
      <c r="H37" s="147">
        <v>1</v>
      </c>
      <c r="I37" s="147">
        <v>0</v>
      </c>
      <c r="J37" s="147">
        <v>0</v>
      </c>
      <c r="K37" s="147">
        <v>0</v>
      </c>
      <c r="L37" s="147">
        <v>0</v>
      </c>
      <c r="M37" s="147">
        <v>0</v>
      </c>
      <c r="N37" s="135">
        <f t="shared" ref="N37:N51" si="17">(G37+H37+I37+J37+K37+L37+M37)/(E37+G37+H37+I37+J37+K37+L37+M37+O37)</f>
        <v>0.14285714285714285</v>
      </c>
      <c r="O37" s="147">
        <v>6</v>
      </c>
      <c r="P37" s="147">
        <v>4</v>
      </c>
      <c r="Q37" s="147">
        <v>1</v>
      </c>
    </row>
    <row r="38" spans="1:17" x14ac:dyDescent="0.6">
      <c r="A38" s="97" t="s">
        <v>42</v>
      </c>
      <c r="B38" s="134">
        <f t="shared" ref="B38:B43" si="18">C38+D38+E38</f>
        <v>51</v>
      </c>
      <c r="C38" s="147">
        <v>28</v>
      </c>
      <c r="D38" s="147">
        <v>23</v>
      </c>
      <c r="E38" s="147">
        <v>0</v>
      </c>
      <c r="F38" s="135">
        <f t="shared" si="16"/>
        <v>0.5490196078431373</v>
      </c>
      <c r="G38" s="147">
        <v>0</v>
      </c>
      <c r="H38" s="147">
        <v>4</v>
      </c>
      <c r="I38" s="147">
        <v>0</v>
      </c>
      <c r="J38" s="147">
        <v>3</v>
      </c>
      <c r="K38" s="147">
        <v>0</v>
      </c>
      <c r="L38" s="147">
        <v>0</v>
      </c>
      <c r="M38" s="147">
        <v>2</v>
      </c>
      <c r="N38" s="135">
        <f t="shared" si="17"/>
        <v>0.24324324324324326</v>
      </c>
      <c r="O38" s="147">
        <v>28</v>
      </c>
      <c r="P38" s="147">
        <v>13</v>
      </c>
      <c r="Q38" s="147">
        <v>1</v>
      </c>
    </row>
    <row r="39" spans="1:17" x14ac:dyDescent="0.6">
      <c r="A39" s="97" t="s">
        <v>43</v>
      </c>
      <c r="B39" s="134">
        <f t="shared" si="18"/>
        <v>2</v>
      </c>
      <c r="C39" s="147">
        <v>1</v>
      </c>
      <c r="D39" s="147">
        <v>1</v>
      </c>
      <c r="E39" s="147">
        <v>0</v>
      </c>
      <c r="F39" s="135">
        <f t="shared" si="16"/>
        <v>0.5</v>
      </c>
      <c r="G39" s="147">
        <v>0</v>
      </c>
      <c r="H39" s="147">
        <v>0</v>
      </c>
      <c r="I39" s="147">
        <v>0</v>
      </c>
      <c r="J39" s="147">
        <v>0</v>
      </c>
      <c r="K39" s="147">
        <v>0</v>
      </c>
      <c r="L39" s="147">
        <v>0</v>
      </c>
      <c r="M39" s="147">
        <v>0</v>
      </c>
      <c r="N39" s="135">
        <f t="shared" si="17"/>
        <v>0</v>
      </c>
      <c r="O39" s="147">
        <v>2</v>
      </c>
      <c r="P39" s="147">
        <v>0</v>
      </c>
      <c r="Q39" s="147">
        <v>0</v>
      </c>
    </row>
    <row r="40" spans="1:17" x14ac:dyDescent="0.6">
      <c r="A40" s="97" t="s">
        <v>44</v>
      </c>
      <c r="B40" s="134">
        <f t="shared" si="18"/>
        <v>40</v>
      </c>
      <c r="C40" s="147">
        <v>20</v>
      </c>
      <c r="D40" s="147">
        <v>20</v>
      </c>
      <c r="E40" s="147">
        <v>0</v>
      </c>
      <c r="F40" s="135">
        <f t="shared" si="16"/>
        <v>0.5</v>
      </c>
      <c r="G40" s="147">
        <v>0</v>
      </c>
      <c r="H40" s="147">
        <v>3</v>
      </c>
      <c r="I40" s="147">
        <v>1</v>
      </c>
      <c r="J40" s="147">
        <v>2</v>
      </c>
      <c r="K40" s="147">
        <v>0</v>
      </c>
      <c r="L40" s="147">
        <v>0</v>
      </c>
      <c r="M40" s="147">
        <v>2</v>
      </c>
      <c r="N40" s="135">
        <f t="shared" si="17"/>
        <v>0.30769230769230771</v>
      </c>
      <c r="O40" s="147">
        <v>18</v>
      </c>
      <c r="P40" s="147">
        <v>14</v>
      </c>
      <c r="Q40" s="147">
        <v>0</v>
      </c>
    </row>
    <row r="41" spans="1:17" x14ac:dyDescent="0.6">
      <c r="A41" s="97" t="s">
        <v>45</v>
      </c>
      <c r="B41" s="134">
        <f t="shared" si="18"/>
        <v>12</v>
      </c>
      <c r="C41" s="147">
        <v>4</v>
      </c>
      <c r="D41" s="147">
        <v>8</v>
      </c>
      <c r="E41" s="147">
        <v>0</v>
      </c>
      <c r="F41" s="135">
        <f t="shared" si="16"/>
        <v>0.33333333333333331</v>
      </c>
      <c r="G41" s="147">
        <v>0</v>
      </c>
      <c r="H41" s="147">
        <v>2</v>
      </c>
      <c r="I41" s="147">
        <v>0</v>
      </c>
      <c r="J41" s="147">
        <v>0</v>
      </c>
      <c r="K41" s="147">
        <v>0</v>
      </c>
      <c r="L41" s="147">
        <v>0</v>
      </c>
      <c r="M41" s="147">
        <v>0</v>
      </c>
      <c r="N41" s="135">
        <f t="shared" si="17"/>
        <v>0.5</v>
      </c>
      <c r="O41" s="147">
        <v>2</v>
      </c>
      <c r="P41" s="147">
        <v>7</v>
      </c>
      <c r="Q41" s="147">
        <v>1</v>
      </c>
    </row>
    <row r="42" spans="1:17" x14ac:dyDescent="0.6">
      <c r="A42" s="97" t="s">
        <v>46</v>
      </c>
      <c r="B42" s="134">
        <f t="shared" si="18"/>
        <v>27</v>
      </c>
      <c r="C42" s="147">
        <v>7</v>
      </c>
      <c r="D42" s="147">
        <v>20</v>
      </c>
      <c r="E42" s="147">
        <v>0</v>
      </c>
      <c r="F42" s="135">
        <f t="shared" si="16"/>
        <v>0.25925925925925924</v>
      </c>
      <c r="G42" s="147">
        <v>0</v>
      </c>
      <c r="H42" s="147">
        <v>2</v>
      </c>
      <c r="I42" s="147">
        <v>1</v>
      </c>
      <c r="J42" s="147">
        <v>2</v>
      </c>
      <c r="K42" s="147">
        <v>0</v>
      </c>
      <c r="L42" s="147">
        <v>0</v>
      </c>
      <c r="M42" s="147">
        <v>1</v>
      </c>
      <c r="N42" s="135">
        <f t="shared" si="17"/>
        <v>0.6</v>
      </c>
      <c r="O42" s="147">
        <v>4</v>
      </c>
      <c r="P42" s="147">
        <v>16</v>
      </c>
      <c r="Q42" s="147">
        <v>1</v>
      </c>
    </row>
    <row r="43" spans="1:17" x14ac:dyDescent="0.6">
      <c r="A43" s="97" t="s">
        <v>47</v>
      </c>
      <c r="B43" s="134">
        <f t="shared" si="18"/>
        <v>19</v>
      </c>
      <c r="C43" s="147">
        <v>13</v>
      </c>
      <c r="D43" s="147">
        <v>6</v>
      </c>
      <c r="E43" s="147">
        <v>0</v>
      </c>
      <c r="F43" s="135">
        <f t="shared" si="16"/>
        <v>0.68421052631578949</v>
      </c>
      <c r="G43" s="147">
        <v>0</v>
      </c>
      <c r="H43" s="147">
        <v>0</v>
      </c>
      <c r="I43" s="147">
        <v>0</v>
      </c>
      <c r="J43" s="147">
        <v>1</v>
      </c>
      <c r="K43" s="147">
        <v>0</v>
      </c>
      <c r="L43" s="147">
        <v>0</v>
      </c>
      <c r="M43" s="147">
        <v>0</v>
      </c>
      <c r="N43" s="135">
        <f t="shared" si="17"/>
        <v>0.33333333333333331</v>
      </c>
      <c r="O43" s="147">
        <v>2</v>
      </c>
      <c r="P43" s="147">
        <v>16</v>
      </c>
      <c r="Q43" s="147">
        <v>0</v>
      </c>
    </row>
    <row r="44" spans="1:17" x14ac:dyDescent="0.6">
      <c r="A44" s="98" t="s">
        <v>22</v>
      </c>
      <c r="B44" s="136">
        <f>SUM(B37:B43)</f>
        <v>163</v>
      </c>
      <c r="C44" s="136">
        <f>SUM(C37:C43)</f>
        <v>75</v>
      </c>
      <c r="D44" s="136">
        <f>SUM(D37:D43)</f>
        <v>88</v>
      </c>
      <c r="E44" s="136">
        <f>SUM(E37:E43)</f>
        <v>0</v>
      </c>
      <c r="F44" s="137">
        <f t="shared" si="16"/>
        <v>0.46012269938650308</v>
      </c>
      <c r="G44" s="136">
        <f t="shared" ref="G44:M44" si="19">SUM(G37:G43)</f>
        <v>0</v>
      </c>
      <c r="H44" s="136">
        <f t="shared" si="19"/>
        <v>12</v>
      </c>
      <c r="I44" s="136">
        <f t="shared" si="19"/>
        <v>2</v>
      </c>
      <c r="J44" s="136">
        <f t="shared" si="19"/>
        <v>8</v>
      </c>
      <c r="K44" s="136">
        <f t="shared" si="19"/>
        <v>0</v>
      </c>
      <c r="L44" s="136">
        <f t="shared" si="19"/>
        <v>0</v>
      </c>
      <c r="M44" s="136">
        <f t="shared" si="19"/>
        <v>5</v>
      </c>
      <c r="N44" s="137">
        <f t="shared" si="17"/>
        <v>0.30337078651685395</v>
      </c>
      <c r="O44" s="136">
        <f>SUM(O37:O43)</f>
        <v>62</v>
      </c>
      <c r="P44" s="136">
        <f>SUM(P37:P43)</f>
        <v>70</v>
      </c>
      <c r="Q44" s="136">
        <f>SUM(Q37:Q43)</f>
        <v>4</v>
      </c>
    </row>
    <row r="45" spans="1:17" x14ac:dyDescent="0.6">
      <c r="A45" s="97" t="s">
        <v>48</v>
      </c>
      <c r="B45" s="134">
        <f>C45+D45+E45</f>
        <v>19</v>
      </c>
      <c r="C45" s="147">
        <v>1</v>
      </c>
      <c r="D45" s="147">
        <v>18</v>
      </c>
      <c r="E45" s="147">
        <v>0</v>
      </c>
      <c r="F45" s="135">
        <f t="shared" si="16"/>
        <v>5.2631578947368418E-2</v>
      </c>
      <c r="G45" s="147">
        <v>0</v>
      </c>
      <c r="H45" s="147">
        <v>2</v>
      </c>
      <c r="I45" s="147">
        <v>0</v>
      </c>
      <c r="J45" s="147">
        <v>2</v>
      </c>
      <c r="K45" s="147">
        <v>0</v>
      </c>
      <c r="L45" s="147">
        <v>0</v>
      </c>
      <c r="M45" s="147">
        <v>0</v>
      </c>
      <c r="N45" s="135">
        <f t="shared" si="17"/>
        <v>0.26666666666666666</v>
      </c>
      <c r="O45" s="147">
        <v>11</v>
      </c>
      <c r="P45" s="147">
        <v>4</v>
      </c>
      <c r="Q45" s="147">
        <v>0</v>
      </c>
    </row>
    <row r="46" spans="1:17" x14ac:dyDescent="0.6">
      <c r="A46" s="97" t="s">
        <v>49</v>
      </c>
      <c r="B46" s="134">
        <f t="shared" ref="B46:B49" si="20">C46+D46+E46</f>
        <v>16</v>
      </c>
      <c r="C46" s="147">
        <v>6</v>
      </c>
      <c r="D46" s="147">
        <v>10</v>
      </c>
      <c r="E46" s="147">
        <v>0</v>
      </c>
      <c r="F46" s="135">
        <f t="shared" si="16"/>
        <v>0.375</v>
      </c>
      <c r="G46" s="147">
        <v>0</v>
      </c>
      <c r="H46" s="147">
        <v>0</v>
      </c>
      <c r="I46" s="147">
        <v>3</v>
      </c>
      <c r="J46" s="147">
        <v>1</v>
      </c>
      <c r="K46" s="147">
        <v>0</v>
      </c>
      <c r="L46" s="147">
        <v>0</v>
      </c>
      <c r="M46" s="147">
        <v>0</v>
      </c>
      <c r="N46" s="135">
        <f t="shared" si="17"/>
        <v>0.25</v>
      </c>
      <c r="O46" s="147">
        <v>12</v>
      </c>
      <c r="P46" s="147">
        <v>0</v>
      </c>
      <c r="Q46" s="147">
        <v>0</v>
      </c>
    </row>
    <row r="47" spans="1:17" x14ac:dyDescent="0.6">
      <c r="A47" s="97" t="s">
        <v>50</v>
      </c>
      <c r="B47" s="134">
        <f t="shared" si="20"/>
        <v>2</v>
      </c>
      <c r="C47" s="147">
        <v>1</v>
      </c>
      <c r="D47" s="147">
        <v>1</v>
      </c>
      <c r="E47" s="147">
        <v>0</v>
      </c>
      <c r="F47" s="135">
        <f t="shared" si="16"/>
        <v>0.5</v>
      </c>
      <c r="G47" s="147">
        <v>0</v>
      </c>
      <c r="H47" s="147">
        <v>0</v>
      </c>
      <c r="I47" s="147">
        <v>0</v>
      </c>
      <c r="J47" s="147">
        <v>1</v>
      </c>
      <c r="K47" s="147">
        <v>0</v>
      </c>
      <c r="L47" s="147">
        <v>0</v>
      </c>
      <c r="M47" s="147">
        <v>0</v>
      </c>
      <c r="N47" s="135">
        <f t="shared" si="17"/>
        <v>1</v>
      </c>
      <c r="O47" s="147">
        <v>0</v>
      </c>
      <c r="P47" s="147">
        <v>1</v>
      </c>
      <c r="Q47" s="147">
        <v>0</v>
      </c>
    </row>
    <row r="48" spans="1:17" x14ac:dyDescent="0.6">
      <c r="A48" s="97" t="s">
        <v>51</v>
      </c>
      <c r="B48" s="134">
        <f t="shared" si="20"/>
        <v>3</v>
      </c>
      <c r="C48" s="147">
        <v>1</v>
      </c>
      <c r="D48" s="147">
        <v>2</v>
      </c>
      <c r="E48" s="147">
        <v>0</v>
      </c>
      <c r="F48" s="135">
        <f t="shared" si="16"/>
        <v>0.33333333333333331</v>
      </c>
      <c r="G48" s="147">
        <v>0</v>
      </c>
      <c r="H48" s="147">
        <v>0</v>
      </c>
      <c r="I48" s="147">
        <v>0</v>
      </c>
      <c r="J48" s="147">
        <v>1</v>
      </c>
      <c r="K48" s="147">
        <v>0</v>
      </c>
      <c r="L48" s="147">
        <v>0</v>
      </c>
      <c r="M48" s="147">
        <v>0</v>
      </c>
      <c r="N48" s="135">
        <f t="shared" si="17"/>
        <v>0.33333333333333331</v>
      </c>
      <c r="O48" s="147">
        <v>2</v>
      </c>
      <c r="P48" s="147">
        <v>0</v>
      </c>
      <c r="Q48" s="147">
        <v>0</v>
      </c>
    </row>
    <row r="49" spans="1:17" x14ac:dyDescent="0.6">
      <c r="A49" s="97" t="s">
        <v>52</v>
      </c>
      <c r="B49" s="134">
        <f t="shared" si="20"/>
        <v>187</v>
      </c>
      <c r="C49" s="147">
        <v>44</v>
      </c>
      <c r="D49" s="147">
        <v>142</v>
      </c>
      <c r="E49" s="147">
        <v>1</v>
      </c>
      <c r="F49" s="135">
        <f t="shared" si="16"/>
        <v>0.23529411764705882</v>
      </c>
      <c r="G49" s="147">
        <v>0</v>
      </c>
      <c r="H49" s="147">
        <v>2</v>
      </c>
      <c r="I49" s="147">
        <v>0</v>
      </c>
      <c r="J49" s="147">
        <v>0</v>
      </c>
      <c r="K49" s="147">
        <v>0</v>
      </c>
      <c r="L49" s="147">
        <v>0</v>
      </c>
      <c r="M49" s="147">
        <v>0</v>
      </c>
      <c r="N49" s="135">
        <f t="shared" si="17"/>
        <v>0.22222222222222221</v>
      </c>
      <c r="O49" s="147">
        <v>6</v>
      </c>
      <c r="P49" s="147">
        <v>178</v>
      </c>
      <c r="Q49" s="147">
        <v>1</v>
      </c>
    </row>
    <row r="50" spans="1:17" x14ac:dyDescent="0.6">
      <c r="A50" s="98" t="s">
        <v>33</v>
      </c>
      <c r="B50" s="136">
        <f>SUM(B45:B49)</f>
        <v>227</v>
      </c>
      <c r="C50" s="136">
        <f t="shared" ref="C50:E50" si="21">SUM(C45:C49)</f>
        <v>53</v>
      </c>
      <c r="D50" s="136">
        <f t="shared" si="21"/>
        <v>173</v>
      </c>
      <c r="E50" s="136">
        <f t="shared" si="21"/>
        <v>1</v>
      </c>
      <c r="F50" s="137">
        <f t="shared" si="16"/>
        <v>0.23348017621145375</v>
      </c>
      <c r="G50" s="136">
        <f>SUM(G45:G49)</f>
        <v>0</v>
      </c>
      <c r="H50" s="136">
        <f t="shared" ref="H50:M50" si="22">SUM(H45:H49)</f>
        <v>4</v>
      </c>
      <c r="I50" s="136">
        <f t="shared" si="22"/>
        <v>3</v>
      </c>
      <c r="J50" s="136">
        <f t="shared" si="22"/>
        <v>5</v>
      </c>
      <c r="K50" s="136">
        <f t="shared" si="22"/>
        <v>0</v>
      </c>
      <c r="L50" s="136">
        <f t="shared" si="22"/>
        <v>0</v>
      </c>
      <c r="M50" s="136">
        <f t="shared" si="22"/>
        <v>0</v>
      </c>
      <c r="N50" s="137">
        <f t="shared" si="17"/>
        <v>0.27272727272727271</v>
      </c>
      <c r="O50" s="136">
        <f>SUM(O45:O49)</f>
        <v>31</v>
      </c>
      <c r="P50" s="136">
        <f t="shared" ref="P50:Q50" si="23">SUM(P45:P49)</f>
        <v>183</v>
      </c>
      <c r="Q50" s="136">
        <f t="shared" si="23"/>
        <v>1</v>
      </c>
    </row>
    <row r="51" spans="1:17" x14ac:dyDescent="0.6">
      <c r="A51" s="112" t="s">
        <v>53</v>
      </c>
      <c r="B51" s="138">
        <f>B44+B50</f>
        <v>390</v>
      </c>
      <c r="C51" s="138">
        <f t="shared" ref="C51:E51" si="24">C44+C50</f>
        <v>128</v>
      </c>
      <c r="D51" s="138">
        <f t="shared" si="24"/>
        <v>261</v>
      </c>
      <c r="E51" s="138">
        <f t="shared" si="24"/>
        <v>1</v>
      </c>
      <c r="F51" s="139">
        <f t="shared" si="16"/>
        <v>0.3282051282051282</v>
      </c>
      <c r="G51" s="138">
        <f>G44+G50</f>
        <v>0</v>
      </c>
      <c r="H51" s="138">
        <f t="shared" ref="H51:M51" si="25">H44+H50</f>
        <v>16</v>
      </c>
      <c r="I51" s="138">
        <f t="shared" si="25"/>
        <v>5</v>
      </c>
      <c r="J51" s="138">
        <f t="shared" si="25"/>
        <v>13</v>
      </c>
      <c r="K51" s="138">
        <f t="shared" si="25"/>
        <v>0</v>
      </c>
      <c r="L51" s="138">
        <f t="shared" si="25"/>
        <v>0</v>
      </c>
      <c r="M51" s="138">
        <f t="shared" si="25"/>
        <v>5</v>
      </c>
      <c r="N51" s="139">
        <f t="shared" si="17"/>
        <v>0.2932330827067669</v>
      </c>
      <c r="O51" s="138">
        <f>O44+O50</f>
        <v>93</v>
      </c>
      <c r="P51" s="138">
        <f t="shared" ref="P51:Q51" si="26">P44+P50</f>
        <v>253</v>
      </c>
      <c r="Q51" s="138">
        <f t="shared" si="26"/>
        <v>5</v>
      </c>
    </row>
    <row r="52" spans="1:17" x14ac:dyDescent="0.6">
      <c r="A52" s="112"/>
      <c r="B52" s="138"/>
      <c r="C52" s="138"/>
      <c r="D52" s="138"/>
      <c r="E52" s="138"/>
      <c r="F52" s="139"/>
      <c r="G52" s="138"/>
      <c r="H52" s="138"/>
      <c r="I52" s="138"/>
      <c r="J52" s="138"/>
      <c r="K52" s="138"/>
      <c r="L52" s="138"/>
      <c r="M52" s="138"/>
      <c r="N52" s="139"/>
      <c r="O52" s="138"/>
      <c r="P52" s="138"/>
      <c r="Q52" s="138"/>
    </row>
    <row r="53" spans="1:17" x14ac:dyDescent="0.6">
      <c r="A53" s="128" t="s">
        <v>54</v>
      </c>
    </row>
    <row r="54" spans="1:17" x14ac:dyDescent="0.6">
      <c r="A54" s="97" t="s">
        <v>55</v>
      </c>
      <c r="B54" s="134">
        <f>C54+D54+E54</f>
        <v>32</v>
      </c>
      <c r="C54" s="147">
        <v>14</v>
      </c>
      <c r="D54" s="147">
        <v>17</v>
      </c>
      <c r="E54" s="147">
        <v>1</v>
      </c>
      <c r="F54" s="135">
        <f t="shared" ref="F54:F66" si="27">C54/B54</f>
        <v>0.4375</v>
      </c>
      <c r="G54" s="147">
        <v>0</v>
      </c>
      <c r="H54" s="147">
        <v>2</v>
      </c>
      <c r="I54" s="147">
        <v>0</v>
      </c>
      <c r="J54" s="147">
        <v>1</v>
      </c>
      <c r="K54" s="147">
        <v>0</v>
      </c>
      <c r="L54" s="147">
        <v>0</v>
      </c>
      <c r="M54" s="147">
        <v>0</v>
      </c>
      <c r="N54" s="135">
        <f t="shared" ref="N54" si="28">(G54+H54+I54+J54+K54+L54+M54)/(E54+G54+H54+I54+J54+K54+L54+M54+O54)</f>
        <v>0.33333333333333331</v>
      </c>
      <c r="O54" s="147">
        <v>5</v>
      </c>
      <c r="P54" s="147">
        <v>24</v>
      </c>
      <c r="Q54" s="147">
        <v>0</v>
      </c>
    </row>
    <row r="55" spans="1:17" x14ac:dyDescent="0.6">
      <c r="A55" s="98" t="s">
        <v>22</v>
      </c>
      <c r="B55" s="136">
        <f>SUM(C55:E55)</f>
        <v>32</v>
      </c>
      <c r="C55" s="136">
        <f>SUM(C54)</f>
        <v>14</v>
      </c>
      <c r="D55" s="136">
        <f>SUM(D54)</f>
        <v>17</v>
      </c>
      <c r="E55" s="136">
        <f>SUM(E54)</f>
        <v>1</v>
      </c>
      <c r="F55" s="137">
        <f t="shared" si="27"/>
        <v>0.4375</v>
      </c>
      <c r="G55" s="136">
        <v>0</v>
      </c>
      <c r="H55" s="136">
        <f>SUM(H54)</f>
        <v>2</v>
      </c>
      <c r="I55" s="136">
        <f t="shared" ref="I55:M55" si="29">SUM(I54)</f>
        <v>0</v>
      </c>
      <c r="J55" s="136">
        <f t="shared" si="29"/>
        <v>1</v>
      </c>
      <c r="K55" s="136">
        <f t="shared" si="29"/>
        <v>0</v>
      </c>
      <c r="L55" s="136">
        <f t="shared" si="29"/>
        <v>0</v>
      </c>
      <c r="M55" s="136">
        <f t="shared" si="29"/>
        <v>0</v>
      </c>
      <c r="N55" s="137">
        <f t="shared" ref="N55:N66" si="30">(G55+H55+I55+J55+K55+L55+M55)/(E55+G55+H55+I55+J55+K55+L55+M55+O55)</f>
        <v>0.33333333333333331</v>
      </c>
      <c r="O55" s="136">
        <f>SUM(O54)</f>
        <v>5</v>
      </c>
      <c r="P55" s="136">
        <f t="shared" ref="P55:Q55" si="31">SUM(P54)</f>
        <v>24</v>
      </c>
      <c r="Q55" s="136">
        <f t="shared" si="31"/>
        <v>0</v>
      </c>
    </row>
    <row r="56" spans="1:17" x14ac:dyDescent="0.6">
      <c r="A56" s="97" t="s">
        <v>56</v>
      </c>
      <c r="B56" s="134">
        <f>C56+D56+E56</f>
        <v>44</v>
      </c>
      <c r="C56" s="147">
        <v>23</v>
      </c>
      <c r="D56" s="147">
        <v>21</v>
      </c>
      <c r="E56" s="147">
        <v>0</v>
      </c>
      <c r="F56" s="135">
        <f t="shared" si="27"/>
        <v>0.52272727272727271</v>
      </c>
      <c r="G56" s="147">
        <v>0</v>
      </c>
      <c r="H56" s="147">
        <v>13</v>
      </c>
      <c r="I56" s="147">
        <v>6</v>
      </c>
      <c r="J56" s="147">
        <v>1</v>
      </c>
      <c r="K56" s="147">
        <v>0</v>
      </c>
      <c r="L56" s="147">
        <v>0</v>
      </c>
      <c r="M56" s="147">
        <v>2</v>
      </c>
      <c r="N56" s="135">
        <f t="shared" si="30"/>
        <v>0.6470588235294118</v>
      </c>
      <c r="O56" s="147">
        <v>12</v>
      </c>
      <c r="P56" s="147">
        <v>10</v>
      </c>
      <c r="Q56" s="147">
        <v>0</v>
      </c>
    </row>
    <row r="57" spans="1:17" x14ac:dyDescent="0.6">
      <c r="A57" s="97" t="s">
        <v>57</v>
      </c>
      <c r="B57" s="134">
        <f t="shared" ref="B57:B60" si="32">C57+D57+E57</f>
        <v>371</v>
      </c>
      <c r="C57" s="147">
        <v>168</v>
      </c>
      <c r="D57" s="147">
        <v>201</v>
      </c>
      <c r="E57" s="147">
        <v>2</v>
      </c>
      <c r="F57" s="135">
        <f t="shared" si="27"/>
        <v>0.45283018867924529</v>
      </c>
      <c r="G57" s="147">
        <v>1</v>
      </c>
      <c r="H57" s="147">
        <v>41</v>
      </c>
      <c r="I57" s="147">
        <v>42</v>
      </c>
      <c r="J57" s="147">
        <v>37</v>
      </c>
      <c r="K57" s="147">
        <v>3</v>
      </c>
      <c r="L57" s="147">
        <v>0</v>
      </c>
      <c r="M57" s="147">
        <v>14</v>
      </c>
      <c r="N57" s="135">
        <f t="shared" si="30"/>
        <v>0.45098039215686275</v>
      </c>
      <c r="O57" s="147">
        <v>166</v>
      </c>
      <c r="P57" s="147">
        <v>65</v>
      </c>
      <c r="Q57" s="147">
        <v>2</v>
      </c>
    </row>
    <row r="58" spans="1:17" x14ac:dyDescent="0.6">
      <c r="A58" s="97" t="s">
        <v>58</v>
      </c>
      <c r="B58" s="134">
        <f t="shared" si="32"/>
        <v>218</v>
      </c>
      <c r="C58" s="147">
        <v>93</v>
      </c>
      <c r="D58" s="147">
        <v>125</v>
      </c>
      <c r="E58" s="147">
        <v>0</v>
      </c>
      <c r="F58" s="135">
        <f t="shared" si="27"/>
        <v>0.42660550458715596</v>
      </c>
      <c r="G58" s="147">
        <v>0</v>
      </c>
      <c r="H58" s="147">
        <v>6</v>
      </c>
      <c r="I58" s="147">
        <v>2</v>
      </c>
      <c r="J58" s="147">
        <v>0</v>
      </c>
      <c r="K58" s="147">
        <v>0</v>
      </c>
      <c r="L58" s="147">
        <v>0</v>
      </c>
      <c r="M58" s="147">
        <v>0</v>
      </c>
      <c r="N58" s="135">
        <f t="shared" si="30"/>
        <v>0.53333333333333333</v>
      </c>
      <c r="O58" s="147">
        <v>7</v>
      </c>
      <c r="P58" s="147">
        <v>202</v>
      </c>
      <c r="Q58" s="147">
        <v>1</v>
      </c>
    </row>
    <row r="59" spans="1:17" x14ac:dyDescent="0.6">
      <c r="A59" s="97" t="s">
        <v>59</v>
      </c>
      <c r="B59" s="134">
        <f t="shared" si="32"/>
        <v>69</v>
      </c>
      <c r="C59" s="147">
        <v>31</v>
      </c>
      <c r="D59" s="147">
        <v>38</v>
      </c>
      <c r="E59" s="147">
        <v>0</v>
      </c>
      <c r="F59" s="135">
        <f t="shared" si="27"/>
        <v>0.44927536231884058</v>
      </c>
      <c r="G59" s="147">
        <v>0</v>
      </c>
      <c r="H59" s="147">
        <v>1</v>
      </c>
      <c r="I59" s="147">
        <v>4</v>
      </c>
      <c r="J59" s="147">
        <v>6</v>
      </c>
      <c r="K59" s="147">
        <v>0</v>
      </c>
      <c r="L59" s="147">
        <v>0</v>
      </c>
      <c r="M59" s="147">
        <v>0</v>
      </c>
      <c r="N59" s="135">
        <f t="shared" si="30"/>
        <v>0.61111111111111116</v>
      </c>
      <c r="O59" s="147">
        <v>7</v>
      </c>
      <c r="P59" s="147">
        <v>51</v>
      </c>
      <c r="Q59" s="147">
        <v>0</v>
      </c>
    </row>
    <row r="60" spans="1:17" x14ac:dyDescent="0.6">
      <c r="A60" s="97" t="s">
        <v>60</v>
      </c>
      <c r="B60" s="134">
        <f t="shared" si="32"/>
        <v>102</v>
      </c>
      <c r="C60" s="147">
        <v>39</v>
      </c>
      <c r="D60" s="147">
        <v>63</v>
      </c>
      <c r="E60" s="147">
        <v>0</v>
      </c>
      <c r="F60" s="135">
        <f t="shared" si="27"/>
        <v>0.38235294117647056</v>
      </c>
      <c r="G60" s="147">
        <v>0</v>
      </c>
      <c r="H60" s="147">
        <v>8</v>
      </c>
      <c r="I60" s="147">
        <v>5</v>
      </c>
      <c r="J60" s="147">
        <v>2</v>
      </c>
      <c r="K60" s="147">
        <v>0</v>
      </c>
      <c r="L60" s="147">
        <v>0</v>
      </c>
      <c r="M60" s="147">
        <v>1</v>
      </c>
      <c r="N60" s="135">
        <f t="shared" si="30"/>
        <v>0.8</v>
      </c>
      <c r="O60" s="147">
        <v>4</v>
      </c>
      <c r="P60" s="147">
        <v>82</v>
      </c>
      <c r="Q60" s="147">
        <v>0</v>
      </c>
    </row>
    <row r="61" spans="1:17" x14ac:dyDescent="0.6">
      <c r="A61" s="98" t="s">
        <v>33</v>
      </c>
      <c r="B61" s="136">
        <f>SUM(B56:B60)</f>
        <v>804</v>
      </c>
      <c r="C61" s="136">
        <f t="shared" ref="C61:E61" si="33">SUM(C56:C60)</f>
        <v>354</v>
      </c>
      <c r="D61" s="136">
        <f t="shared" si="33"/>
        <v>448</v>
      </c>
      <c r="E61" s="136">
        <f t="shared" si="33"/>
        <v>2</v>
      </c>
      <c r="F61" s="137">
        <f t="shared" si="27"/>
        <v>0.44029850746268656</v>
      </c>
      <c r="G61" s="136">
        <f>SUM(G56:G60)</f>
        <v>1</v>
      </c>
      <c r="H61" s="136">
        <f t="shared" ref="H61:M61" si="34">SUM(H56:H60)</f>
        <v>69</v>
      </c>
      <c r="I61" s="136">
        <f t="shared" si="34"/>
        <v>59</v>
      </c>
      <c r="J61" s="136">
        <f t="shared" si="34"/>
        <v>46</v>
      </c>
      <c r="K61" s="136">
        <f t="shared" si="34"/>
        <v>3</v>
      </c>
      <c r="L61" s="136">
        <f t="shared" si="34"/>
        <v>0</v>
      </c>
      <c r="M61" s="136">
        <f t="shared" si="34"/>
        <v>17</v>
      </c>
      <c r="N61" s="137">
        <f t="shared" si="30"/>
        <v>0.49618320610687022</v>
      </c>
      <c r="O61" s="136">
        <f>SUM(O56:O60)</f>
        <v>196</v>
      </c>
      <c r="P61" s="136">
        <f t="shared" ref="P61:Q61" si="35">SUM(P56:P60)</f>
        <v>410</v>
      </c>
      <c r="Q61" s="136">
        <f t="shared" si="35"/>
        <v>3</v>
      </c>
    </row>
    <row r="62" spans="1:17" x14ac:dyDescent="0.6">
      <c r="A62" s="97" t="s">
        <v>61</v>
      </c>
      <c r="B62" s="134">
        <f>C62+D62+E62</f>
        <v>11</v>
      </c>
      <c r="C62" s="147">
        <v>7</v>
      </c>
      <c r="D62" s="147">
        <v>4</v>
      </c>
      <c r="E62" s="147">
        <v>0</v>
      </c>
      <c r="F62" s="135">
        <f t="shared" si="27"/>
        <v>0.63636363636363635</v>
      </c>
      <c r="G62" s="147">
        <v>0</v>
      </c>
      <c r="H62" s="147">
        <v>0</v>
      </c>
      <c r="I62" s="147">
        <v>1</v>
      </c>
      <c r="J62" s="147">
        <v>3</v>
      </c>
      <c r="K62" s="147">
        <v>0</v>
      </c>
      <c r="L62" s="147">
        <v>0</v>
      </c>
      <c r="M62" s="147">
        <v>0</v>
      </c>
      <c r="N62" s="135">
        <f t="shared" si="30"/>
        <v>0.4</v>
      </c>
      <c r="O62" s="147">
        <v>6</v>
      </c>
      <c r="P62" s="147">
        <v>1</v>
      </c>
      <c r="Q62" s="147">
        <v>0</v>
      </c>
    </row>
    <row r="63" spans="1:17" x14ac:dyDescent="0.6">
      <c r="A63" s="97" t="s">
        <v>62</v>
      </c>
      <c r="B63" s="134">
        <f t="shared" ref="B63:B64" si="36">C63+D63+E63</f>
        <v>8</v>
      </c>
      <c r="C63" s="147">
        <v>5</v>
      </c>
      <c r="D63" s="147">
        <v>3</v>
      </c>
      <c r="E63" s="147">
        <v>0</v>
      </c>
      <c r="F63" s="135">
        <f t="shared" si="27"/>
        <v>0.625</v>
      </c>
      <c r="G63" s="147">
        <v>0</v>
      </c>
      <c r="H63" s="147">
        <v>0</v>
      </c>
      <c r="I63" s="147">
        <v>0</v>
      </c>
      <c r="J63" s="147">
        <v>0</v>
      </c>
      <c r="K63" s="147">
        <v>1</v>
      </c>
      <c r="L63" s="147">
        <v>0</v>
      </c>
      <c r="M63" s="147">
        <v>0</v>
      </c>
      <c r="N63" s="135">
        <f t="shared" si="30"/>
        <v>0.125</v>
      </c>
      <c r="O63" s="147">
        <v>7</v>
      </c>
      <c r="P63" s="147">
        <v>0</v>
      </c>
      <c r="Q63" s="147">
        <v>0</v>
      </c>
    </row>
    <row r="64" spans="1:17" x14ac:dyDescent="0.6">
      <c r="A64" s="97" t="s">
        <v>63</v>
      </c>
      <c r="B64" s="134">
        <f t="shared" si="36"/>
        <v>8</v>
      </c>
      <c r="C64" s="147">
        <v>4</v>
      </c>
      <c r="D64" s="147">
        <v>4</v>
      </c>
      <c r="E64" s="147">
        <v>0</v>
      </c>
      <c r="F64" s="135">
        <f t="shared" si="27"/>
        <v>0.5</v>
      </c>
      <c r="G64" s="147">
        <v>0</v>
      </c>
      <c r="H64" s="147">
        <v>1</v>
      </c>
      <c r="I64" s="147">
        <v>3</v>
      </c>
      <c r="J64" s="147">
        <v>0</v>
      </c>
      <c r="K64" s="147">
        <v>0</v>
      </c>
      <c r="L64" s="147">
        <v>0</v>
      </c>
      <c r="M64" s="147">
        <v>0</v>
      </c>
      <c r="N64" s="135">
        <f t="shared" si="30"/>
        <v>0.5714285714285714</v>
      </c>
      <c r="O64" s="147">
        <v>3</v>
      </c>
      <c r="P64" s="147">
        <v>1</v>
      </c>
      <c r="Q64" s="147">
        <v>0</v>
      </c>
    </row>
    <row r="65" spans="1:19" x14ac:dyDescent="0.6">
      <c r="A65" s="98" t="s">
        <v>38</v>
      </c>
      <c r="B65" s="136">
        <f>SUM(B62:B64)</f>
        <v>27</v>
      </c>
      <c r="C65" s="136">
        <f>SUM(C62:C64)</f>
        <v>16</v>
      </c>
      <c r="D65" s="136">
        <f>SUM(D62:D64)</f>
        <v>11</v>
      </c>
      <c r="E65" s="136">
        <f>SUM(E62:E64)</f>
        <v>0</v>
      </c>
      <c r="F65" s="137">
        <f t="shared" si="27"/>
        <v>0.59259259259259256</v>
      </c>
      <c r="G65" s="136">
        <f t="shared" ref="G65:M65" si="37">SUM(G62:G64)</f>
        <v>0</v>
      </c>
      <c r="H65" s="136">
        <f t="shared" si="37"/>
        <v>1</v>
      </c>
      <c r="I65" s="136">
        <f t="shared" si="37"/>
        <v>4</v>
      </c>
      <c r="J65" s="136">
        <f t="shared" si="37"/>
        <v>3</v>
      </c>
      <c r="K65" s="136">
        <f t="shared" si="37"/>
        <v>1</v>
      </c>
      <c r="L65" s="136">
        <f t="shared" si="37"/>
        <v>0</v>
      </c>
      <c r="M65" s="136">
        <f t="shared" si="37"/>
        <v>0</v>
      </c>
      <c r="N65" s="137">
        <f t="shared" si="30"/>
        <v>0.36</v>
      </c>
      <c r="O65" s="136">
        <f>SUM(O62:O64)</f>
        <v>16</v>
      </c>
      <c r="P65" s="136">
        <f>SUM(P62:P64)</f>
        <v>2</v>
      </c>
      <c r="Q65" s="136">
        <f>SUM(Q62:Q64)</f>
        <v>0</v>
      </c>
    </row>
    <row r="66" spans="1:19" x14ac:dyDescent="0.6">
      <c r="A66" s="112" t="s">
        <v>64</v>
      </c>
      <c r="B66" s="138">
        <f>B55+B61+B65</f>
        <v>863</v>
      </c>
      <c r="C66" s="138">
        <f>C55+C61+C65</f>
        <v>384</v>
      </c>
      <c r="D66" s="138">
        <f>D55+D61+D65</f>
        <v>476</v>
      </c>
      <c r="E66" s="138">
        <f>E55+E61+E65</f>
        <v>3</v>
      </c>
      <c r="F66" s="139">
        <f t="shared" si="27"/>
        <v>0.44495944380069524</v>
      </c>
      <c r="G66" s="138">
        <f t="shared" ref="G66:M66" si="38">G55+G61+G65</f>
        <v>1</v>
      </c>
      <c r="H66" s="138">
        <f t="shared" si="38"/>
        <v>72</v>
      </c>
      <c r="I66" s="138">
        <f t="shared" si="38"/>
        <v>63</v>
      </c>
      <c r="J66" s="138">
        <f t="shared" si="38"/>
        <v>50</v>
      </c>
      <c r="K66" s="138">
        <f t="shared" si="38"/>
        <v>4</v>
      </c>
      <c r="L66" s="138">
        <f t="shared" si="38"/>
        <v>0</v>
      </c>
      <c r="M66" s="138">
        <f t="shared" si="38"/>
        <v>17</v>
      </c>
      <c r="N66" s="139">
        <f t="shared" si="30"/>
        <v>0.48477751756440279</v>
      </c>
      <c r="O66" s="138">
        <f>O55+O61+O65</f>
        <v>217</v>
      </c>
      <c r="P66" s="138">
        <f>P55+P61+P65</f>
        <v>436</v>
      </c>
      <c r="Q66" s="138">
        <f>Q55+Q61+Q65</f>
        <v>3</v>
      </c>
    </row>
    <row r="67" spans="1:19" x14ac:dyDescent="0.6">
      <c r="A67" s="112"/>
    </row>
    <row r="68" spans="1:19" x14ac:dyDescent="0.6">
      <c r="A68" s="128" t="s">
        <v>65</v>
      </c>
      <c r="B68" s="138"/>
      <c r="C68" s="138"/>
      <c r="D68" s="138"/>
      <c r="E68" s="138"/>
      <c r="F68" s="139"/>
      <c r="G68" s="138"/>
      <c r="H68" s="138"/>
      <c r="I68" s="138"/>
      <c r="J68" s="138"/>
      <c r="K68" s="138"/>
      <c r="L68" s="138"/>
      <c r="M68" s="138"/>
      <c r="N68" s="139"/>
      <c r="O68" s="138"/>
      <c r="P68" s="138"/>
      <c r="Q68" s="138"/>
    </row>
    <row r="69" spans="1:19" x14ac:dyDescent="0.6">
      <c r="A69" s="97" t="s">
        <v>66</v>
      </c>
      <c r="B69" s="134">
        <f>C69+D69+E69</f>
        <v>6</v>
      </c>
      <c r="C69" s="147">
        <v>2</v>
      </c>
      <c r="D69" s="147">
        <v>4</v>
      </c>
      <c r="E69" s="147">
        <v>0</v>
      </c>
      <c r="F69" s="135">
        <f t="shared" ref="F69:F101" si="39">C69/B69</f>
        <v>0.33333333333333331</v>
      </c>
      <c r="G69" s="147">
        <v>0</v>
      </c>
      <c r="H69" s="147">
        <v>0</v>
      </c>
      <c r="I69" s="147">
        <v>0</v>
      </c>
      <c r="J69" s="147">
        <v>0</v>
      </c>
      <c r="K69" s="147">
        <v>0</v>
      </c>
      <c r="L69" s="147">
        <v>0</v>
      </c>
      <c r="M69" s="147">
        <v>0</v>
      </c>
      <c r="N69" s="135">
        <f t="shared" ref="N69:N83" si="40">(G69+H69+I69+J69+K69+L69+M69)/(E69+G69+H69+I69+J69+K69+L69+M69+O69)</f>
        <v>0</v>
      </c>
      <c r="O69" s="147">
        <v>4</v>
      </c>
      <c r="P69" s="147">
        <v>2</v>
      </c>
      <c r="Q69" s="147">
        <v>0</v>
      </c>
    </row>
    <row r="70" spans="1:19" x14ac:dyDescent="0.6">
      <c r="A70" s="97" t="s">
        <v>115</v>
      </c>
      <c r="B70" s="89">
        <v>51</v>
      </c>
      <c r="C70" s="89">
        <v>42</v>
      </c>
      <c r="D70" s="89">
        <v>9</v>
      </c>
      <c r="E70" s="89">
        <v>0</v>
      </c>
      <c r="F70" s="90">
        <f>C70/B70</f>
        <v>0.82352941176470584</v>
      </c>
      <c r="G70" s="89">
        <v>0</v>
      </c>
      <c r="H70" s="89">
        <v>3</v>
      </c>
      <c r="I70" s="89">
        <v>1</v>
      </c>
      <c r="J70" s="89">
        <v>2</v>
      </c>
      <c r="K70" s="89">
        <v>0</v>
      </c>
      <c r="L70" s="89">
        <v>0</v>
      </c>
      <c r="M70" s="89">
        <v>0</v>
      </c>
      <c r="N70" s="90">
        <f>(G70+H70+I70+J70+K70+L70+M70)/(B70-P70-Q70)</f>
        <v>0.2</v>
      </c>
      <c r="O70" s="89">
        <v>24</v>
      </c>
      <c r="P70" s="89">
        <v>20</v>
      </c>
      <c r="Q70" s="89">
        <v>1</v>
      </c>
      <c r="S70"/>
    </row>
    <row r="71" spans="1:19" x14ac:dyDescent="0.6">
      <c r="A71" s="97" t="s">
        <v>67</v>
      </c>
      <c r="B71" s="134">
        <f t="shared" ref="B71:B72" si="41">C71+D71+E71</f>
        <v>44</v>
      </c>
      <c r="C71" s="147">
        <v>36</v>
      </c>
      <c r="D71" s="147">
        <v>8</v>
      </c>
      <c r="E71" s="147">
        <v>0</v>
      </c>
      <c r="F71" s="135">
        <f t="shared" si="39"/>
        <v>0.81818181818181823</v>
      </c>
      <c r="G71" s="147">
        <v>0</v>
      </c>
      <c r="H71" s="147">
        <v>2</v>
      </c>
      <c r="I71" s="147">
        <v>6</v>
      </c>
      <c r="J71" s="147">
        <v>1</v>
      </c>
      <c r="K71" s="147">
        <v>0</v>
      </c>
      <c r="L71" s="147">
        <v>0</v>
      </c>
      <c r="M71" s="147">
        <v>0</v>
      </c>
      <c r="N71" s="135">
        <f t="shared" si="40"/>
        <v>0.29032258064516131</v>
      </c>
      <c r="O71" s="147">
        <v>22</v>
      </c>
      <c r="P71" s="147">
        <v>13</v>
      </c>
      <c r="Q71" s="147">
        <v>0</v>
      </c>
    </row>
    <row r="72" spans="1:19" x14ac:dyDescent="0.6">
      <c r="A72" s="97" t="s">
        <v>68</v>
      </c>
      <c r="B72" s="134">
        <f t="shared" si="41"/>
        <v>24</v>
      </c>
      <c r="C72" s="147">
        <v>21</v>
      </c>
      <c r="D72" s="147">
        <v>3</v>
      </c>
      <c r="E72" s="147">
        <v>0</v>
      </c>
      <c r="F72" s="135">
        <f t="shared" si="39"/>
        <v>0.875</v>
      </c>
      <c r="G72" s="147">
        <v>0</v>
      </c>
      <c r="H72" s="147">
        <v>1</v>
      </c>
      <c r="I72" s="147">
        <v>3</v>
      </c>
      <c r="J72" s="147">
        <v>2</v>
      </c>
      <c r="K72" s="147">
        <v>0</v>
      </c>
      <c r="L72" s="147">
        <v>0</v>
      </c>
      <c r="M72" s="147">
        <v>1</v>
      </c>
      <c r="N72" s="135">
        <v>0.36599999999999999</v>
      </c>
      <c r="O72" s="147">
        <v>17</v>
      </c>
      <c r="P72" s="147">
        <v>0</v>
      </c>
      <c r="Q72" s="147">
        <v>0</v>
      </c>
    </row>
    <row r="73" spans="1:19" x14ac:dyDescent="0.6">
      <c r="A73" s="98" t="s">
        <v>22</v>
      </c>
      <c r="B73" s="136">
        <f>SUM(B69:B72)</f>
        <v>125</v>
      </c>
      <c r="C73" s="136">
        <f t="shared" ref="C73:E73" si="42">SUM(C69:C72)</f>
        <v>101</v>
      </c>
      <c r="D73" s="136">
        <f t="shared" si="42"/>
        <v>24</v>
      </c>
      <c r="E73" s="136">
        <f t="shared" si="42"/>
        <v>0</v>
      </c>
      <c r="F73" s="137">
        <f t="shared" si="39"/>
        <v>0.80800000000000005</v>
      </c>
      <c r="G73" s="136">
        <f t="shared" ref="G73:M73" si="43">SUM(G69:G72)</f>
        <v>0</v>
      </c>
      <c r="H73" s="136">
        <f t="shared" si="43"/>
        <v>6</v>
      </c>
      <c r="I73" s="136">
        <f t="shared" si="43"/>
        <v>10</v>
      </c>
      <c r="J73" s="136">
        <f t="shared" si="43"/>
        <v>5</v>
      </c>
      <c r="K73" s="136">
        <f t="shared" si="43"/>
        <v>0</v>
      </c>
      <c r="L73" s="136">
        <f t="shared" si="43"/>
        <v>0</v>
      </c>
      <c r="M73" s="136">
        <f t="shared" si="43"/>
        <v>1</v>
      </c>
      <c r="N73" s="137">
        <f t="shared" si="40"/>
        <v>0.24719101123595505</v>
      </c>
      <c r="O73" s="136">
        <f>SUM(O69:O72)</f>
        <v>67</v>
      </c>
      <c r="P73" s="136">
        <f>SUM(P69:P72)</f>
        <v>35</v>
      </c>
      <c r="Q73" s="136">
        <f>SUM(Q69:Q72)</f>
        <v>1</v>
      </c>
    </row>
    <row r="74" spans="1:19" x14ac:dyDescent="0.6">
      <c r="A74" s="97" t="s">
        <v>69</v>
      </c>
      <c r="B74" s="134">
        <f>C74+D74+E74</f>
        <v>25</v>
      </c>
      <c r="C74" s="147">
        <v>12</v>
      </c>
      <c r="D74" s="147">
        <v>13</v>
      </c>
      <c r="E74" s="147">
        <v>0</v>
      </c>
      <c r="F74" s="135">
        <v>0.38900000000000001</v>
      </c>
      <c r="G74" s="147">
        <v>0</v>
      </c>
      <c r="H74" s="147">
        <v>3</v>
      </c>
      <c r="I74" s="147">
        <v>1</v>
      </c>
      <c r="J74" s="147">
        <v>1</v>
      </c>
      <c r="K74" s="147">
        <v>0</v>
      </c>
      <c r="L74" s="147">
        <v>0</v>
      </c>
      <c r="M74" s="147">
        <v>1</v>
      </c>
      <c r="N74" s="135">
        <f t="shared" si="40"/>
        <v>0.27272727272727271</v>
      </c>
      <c r="O74" s="147">
        <v>16</v>
      </c>
      <c r="P74" s="147">
        <v>3</v>
      </c>
      <c r="Q74" s="147">
        <v>0</v>
      </c>
    </row>
    <row r="75" spans="1:19" x14ac:dyDescent="0.6">
      <c r="A75" s="97" t="s">
        <v>119</v>
      </c>
      <c r="B75" s="134">
        <f>C75+D75+E75</f>
        <v>35</v>
      </c>
      <c r="C75" s="147">
        <v>33</v>
      </c>
      <c r="D75" s="147">
        <v>2</v>
      </c>
      <c r="E75" s="147">
        <v>0</v>
      </c>
      <c r="F75" s="140">
        <f>C75/B75</f>
        <v>0.94285714285714284</v>
      </c>
      <c r="G75" s="147">
        <v>0</v>
      </c>
      <c r="H75" s="147">
        <v>2</v>
      </c>
      <c r="I75" s="147">
        <v>7</v>
      </c>
      <c r="J75" s="147">
        <v>2</v>
      </c>
      <c r="K75" s="147">
        <v>0</v>
      </c>
      <c r="L75" s="147">
        <v>1</v>
      </c>
      <c r="M75" s="147">
        <v>0</v>
      </c>
      <c r="N75" s="140">
        <f>(G75+H75+I75+J75+K75+L75+M75)/(E75+G75+H75+I75+J75+K75+L75+M75+O75)</f>
        <v>0.35294117647058826</v>
      </c>
      <c r="O75" s="147">
        <v>22</v>
      </c>
      <c r="P75" s="147">
        <v>0</v>
      </c>
      <c r="Q75" s="147">
        <v>1</v>
      </c>
    </row>
    <row r="76" spans="1:19" x14ac:dyDescent="0.6">
      <c r="A76" s="97" t="s">
        <v>70</v>
      </c>
      <c r="B76" s="134">
        <f>C76+D76+E76</f>
        <v>118</v>
      </c>
      <c r="C76" s="147">
        <v>101</v>
      </c>
      <c r="D76" s="147">
        <v>17</v>
      </c>
      <c r="E76" s="147">
        <v>0</v>
      </c>
      <c r="F76" s="135">
        <f t="shared" si="39"/>
        <v>0.85593220338983056</v>
      </c>
      <c r="G76" s="147">
        <v>0</v>
      </c>
      <c r="H76" s="147">
        <v>14</v>
      </c>
      <c r="I76" s="147">
        <v>14</v>
      </c>
      <c r="J76" s="147">
        <v>10</v>
      </c>
      <c r="K76" s="147">
        <v>0</v>
      </c>
      <c r="L76" s="147">
        <v>0</v>
      </c>
      <c r="M76" s="147">
        <v>4</v>
      </c>
      <c r="N76" s="135">
        <f t="shared" si="40"/>
        <v>0.3559322033898305</v>
      </c>
      <c r="O76" s="147">
        <v>76</v>
      </c>
      <c r="P76" s="147">
        <v>0</v>
      </c>
      <c r="Q76" s="147">
        <v>0</v>
      </c>
    </row>
    <row r="77" spans="1:19" x14ac:dyDescent="0.6">
      <c r="A77" s="98" t="s">
        <v>33</v>
      </c>
      <c r="B77" s="136">
        <f>SUM(B74:B76)</f>
        <v>178</v>
      </c>
      <c r="C77" s="136">
        <f>SUM(C74:C76)</f>
        <v>146</v>
      </c>
      <c r="D77" s="136">
        <f>SUM(D74:D76)</f>
        <v>32</v>
      </c>
      <c r="E77" s="136">
        <f>SUM(E74:E76)</f>
        <v>0</v>
      </c>
      <c r="F77" s="137">
        <f t="shared" si="39"/>
        <v>0.8202247191011236</v>
      </c>
      <c r="G77" s="136">
        <f t="shared" ref="G77:M77" si="44">SUM(G74:G76)</f>
        <v>0</v>
      </c>
      <c r="H77" s="136">
        <f t="shared" si="44"/>
        <v>19</v>
      </c>
      <c r="I77" s="136">
        <f t="shared" si="44"/>
        <v>22</v>
      </c>
      <c r="J77" s="136">
        <f t="shared" si="44"/>
        <v>13</v>
      </c>
      <c r="K77" s="136">
        <f t="shared" si="44"/>
        <v>0</v>
      </c>
      <c r="L77" s="136">
        <f t="shared" si="44"/>
        <v>1</v>
      </c>
      <c r="M77" s="136">
        <f t="shared" si="44"/>
        <v>5</v>
      </c>
      <c r="N77" s="137">
        <f t="shared" si="40"/>
        <v>0.34482758620689657</v>
      </c>
      <c r="O77" s="136">
        <f>SUM(O74:O76)</f>
        <v>114</v>
      </c>
      <c r="P77" s="136">
        <f>SUM(P74:P76)</f>
        <v>3</v>
      </c>
      <c r="Q77" s="136">
        <f>SUM(Q74:Q76)</f>
        <v>1</v>
      </c>
    </row>
    <row r="78" spans="1:19" x14ac:dyDescent="0.6">
      <c r="A78" s="97" t="s">
        <v>71</v>
      </c>
      <c r="B78" s="134">
        <f>C78+D78+E78</f>
        <v>30</v>
      </c>
      <c r="C78" s="147">
        <v>28</v>
      </c>
      <c r="D78" s="147">
        <v>2</v>
      </c>
      <c r="E78" s="147">
        <v>0</v>
      </c>
      <c r="F78" s="135">
        <f t="shared" si="39"/>
        <v>0.93333333333333335</v>
      </c>
      <c r="G78" s="147">
        <v>0</v>
      </c>
      <c r="H78" s="147">
        <v>2</v>
      </c>
      <c r="I78" s="147">
        <v>5</v>
      </c>
      <c r="J78" s="147">
        <v>2</v>
      </c>
      <c r="K78" s="147">
        <v>0</v>
      </c>
      <c r="L78" s="147">
        <v>0</v>
      </c>
      <c r="M78" s="147">
        <v>1</v>
      </c>
      <c r="N78" s="135">
        <f t="shared" si="40"/>
        <v>0.33333333333333331</v>
      </c>
      <c r="O78" s="147">
        <v>20</v>
      </c>
      <c r="P78" s="147">
        <v>0</v>
      </c>
      <c r="Q78" s="147">
        <v>0</v>
      </c>
    </row>
    <row r="79" spans="1:19" x14ac:dyDescent="0.6">
      <c r="A79" s="97" t="s">
        <v>72</v>
      </c>
      <c r="B79" s="134">
        <f>C79+D79+E79</f>
        <v>5</v>
      </c>
      <c r="C79" s="147">
        <v>5</v>
      </c>
      <c r="D79" s="147">
        <v>0</v>
      </c>
      <c r="E79" s="147">
        <v>0</v>
      </c>
      <c r="F79" s="135">
        <f>C79/B79</f>
        <v>1</v>
      </c>
      <c r="G79" s="147">
        <v>0</v>
      </c>
      <c r="H79" s="147">
        <v>1</v>
      </c>
      <c r="I79" s="147">
        <v>3</v>
      </c>
      <c r="J79" s="147">
        <v>0</v>
      </c>
      <c r="K79" s="147">
        <v>0</v>
      </c>
      <c r="L79" s="147">
        <v>0</v>
      </c>
      <c r="M79" s="147">
        <v>0</v>
      </c>
      <c r="N79" s="135">
        <f>(G79+H79+I79+J79+K79+L79+M79)/(E79+G79+H79+I79+J79+K79+L79+M79+O79)</f>
        <v>0.8</v>
      </c>
      <c r="O79" s="147">
        <v>1</v>
      </c>
      <c r="P79" s="147">
        <v>0</v>
      </c>
      <c r="Q79" s="147">
        <v>0</v>
      </c>
    </row>
    <row r="80" spans="1:19" x14ac:dyDescent="0.6">
      <c r="A80" s="97" t="s">
        <v>229</v>
      </c>
      <c r="B80" s="89">
        <v>3</v>
      </c>
      <c r="C80" s="89">
        <v>3</v>
      </c>
      <c r="D80" s="89">
        <v>0</v>
      </c>
      <c r="E80" s="89">
        <v>0</v>
      </c>
      <c r="F80" s="90">
        <f>C80/B80</f>
        <v>1</v>
      </c>
      <c r="G80" s="89">
        <v>0</v>
      </c>
      <c r="H80" s="89">
        <v>1</v>
      </c>
      <c r="I80" s="89">
        <v>0</v>
      </c>
      <c r="J80" s="89">
        <v>0</v>
      </c>
      <c r="K80" s="89">
        <v>0</v>
      </c>
      <c r="L80" s="89">
        <v>0</v>
      </c>
      <c r="M80" s="89">
        <v>0</v>
      </c>
      <c r="N80" s="90">
        <f t="shared" ref="N80" si="45">(G80+H80+I80+J80+K80+L80+M80)/(B80-P80-Q80)</f>
        <v>0.33333333333333331</v>
      </c>
      <c r="O80" s="89">
        <v>2</v>
      </c>
      <c r="P80" s="89">
        <v>0</v>
      </c>
      <c r="Q80" s="89">
        <v>0</v>
      </c>
      <c r="S80"/>
    </row>
    <row r="81" spans="1:17" x14ac:dyDescent="0.6">
      <c r="A81" s="97" t="s">
        <v>73</v>
      </c>
      <c r="B81" s="134">
        <f t="shared" ref="B81" si="46">C81+D81+E81</f>
        <v>4</v>
      </c>
      <c r="C81" s="147">
        <v>4</v>
      </c>
      <c r="D81" s="147">
        <v>0</v>
      </c>
      <c r="E81" s="147">
        <v>0</v>
      </c>
      <c r="F81" s="135">
        <f t="shared" si="39"/>
        <v>1</v>
      </c>
      <c r="G81" s="147">
        <v>0</v>
      </c>
      <c r="H81" s="147">
        <v>0</v>
      </c>
      <c r="I81" s="147">
        <v>0</v>
      </c>
      <c r="J81" s="147">
        <v>0</v>
      </c>
      <c r="K81" s="147">
        <v>0</v>
      </c>
      <c r="L81" s="147">
        <v>0</v>
      </c>
      <c r="M81" s="147">
        <v>0</v>
      </c>
      <c r="N81" s="135">
        <f t="shared" si="40"/>
        <v>0</v>
      </c>
      <c r="O81" s="147">
        <v>4</v>
      </c>
      <c r="P81" s="147">
        <v>0</v>
      </c>
      <c r="Q81" s="147">
        <v>0</v>
      </c>
    </row>
    <row r="82" spans="1:17" x14ac:dyDescent="0.6">
      <c r="A82" s="98" t="s">
        <v>38</v>
      </c>
      <c r="B82" s="136">
        <f>SUM(B78:B81)</f>
        <v>42</v>
      </c>
      <c r="C82" s="136">
        <f>SUM(C78:C81)</f>
        <v>40</v>
      </c>
      <c r="D82" s="136">
        <f>SUM(D78:D81)</f>
        <v>2</v>
      </c>
      <c r="E82" s="136">
        <f>SUM(E78:E81)</f>
        <v>0</v>
      </c>
      <c r="F82" s="137">
        <f t="shared" si="39"/>
        <v>0.95238095238095233</v>
      </c>
      <c r="G82" s="136">
        <f t="shared" ref="G82:M82" si="47">SUM(G78:G81)</f>
        <v>0</v>
      </c>
      <c r="H82" s="136">
        <f t="shared" si="47"/>
        <v>4</v>
      </c>
      <c r="I82" s="136">
        <f t="shared" si="47"/>
        <v>8</v>
      </c>
      <c r="J82" s="136">
        <f t="shared" si="47"/>
        <v>2</v>
      </c>
      <c r="K82" s="136">
        <f t="shared" si="47"/>
        <v>0</v>
      </c>
      <c r="L82" s="136">
        <f t="shared" si="47"/>
        <v>0</v>
      </c>
      <c r="M82" s="136">
        <f t="shared" si="47"/>
        <v>1</v>
      </c>
      <c r="N82" s="137">
        <f t="shared" si="40"/>
        <v>0.35714285714285715</v>
      </c>
      <c r="O82" s="136">
        <f>SUM(O78:O81)</f>
        <v>27</v>
      </c>
      <c r="P82" s="136">
        <f>SUM(P78:P81)</f>
        <v>0</v>
      </c>
      <c r="Q82" s="136">
        <f>SUM(Q78:Q81)</f>
        <v>0</v>
      </c>
    </row>
    <row r="83" spans="1:17" x14ac:dyDescent="0.6">
      <c r="A83" s="112" t="s">
        <v>74</v>
      </c>
      <c r="B83" s="138">
        <f>B73+B77+B82</f>
        <v>345</v>
      </c>
      <c r="C83" s="138">
        <f>C73+C77+C82</f>
        <v>287</v>
      </c>
      <c r="D83" s="138">
        <f>D73+D77+D82</f>
        <v>58</v>
      </c>
      <c r="E83" s="138">
        <f>E73+E77+E82</f>
        <v>0</v>
      </c>
      <c r="F83" s="139">
        <f t="shared" si="39"/>
        <v>0.8318840579710145</v>
      </c>
      <c r="G83" s="138">
        <f t="shared" ref="G83:M83" si="48">G73+G77+G82</f>
        <v>0</v>
      </c>
      <c r="H83" s="138">
        <f t="shared" si="48"/>
        <v>29</v>
      </c>
      <c r="I83" s="138">
        <f t="shared" si="48"/>
        <v>40</v>
      </c>
      <c r="J83" s="138">
        <f t="shared" si="48"/>
        <v>20</v>
      </c>
      <c r="K83" s="138">
        <f t="shared" si="48"/>
        <v>0</v>
      </c>
      <c r="L83" s="138">
        <f t="shared" si="48"/>
        <v>1</v>
      </c>
      <c r="M83" s="138">
        <f t="shared" si="48"/>
        <v>7</v>
      </c>
      <c r="N83" s="139">
        <f t="shared" si="40"/>
        <v>0.31803278688524589</v>
      </c>
      <c r="O83" s="138">
        <f>O73+O77+O82</f>
        <v>208</v>
      </c>
      <c r="P83" s="138">
        <f>P73+P77+P82</f>
        <v>38</v>
      </c>
      <c r="Q83" s="138">
        <f>Q73+Q77+Q82</f>
        <v>2</v>
      </c>
    </row>
    <row r="84" spans="1:17" x14ac:dyDescent="0.6">
      <c r="A84" s="112"/>
      <c r="B84" s="138"/>
      <c r="C84" s="138"/>
      <c r="D84" s="138"/>
      <c r="E84" s="138"/>
      <c r="F84" s="139"/>
      <c r="G84" s="138"/>
      <c r="H84" s="138"/>
      <c r="I84" s="138"/>
      <c r="J84" s="138"/>
      <c r="K84" s="138"/>
      <c r="L84" s="138"/>
      <c r="M84" s="138"/>
      <c r="N84" s="139"/>
      <c r="O84" s="138"/>
      <c r="P84" s="138"/>
      <c r="Q84" s="138"/>
    </row>
    <row r="85" spans="1:17" x14ac:dyDescent="0.6">
      <c r="A85" s="128" t="s">
        <v>75</v>
      </c>
      <c r="B85" s="134">
        <f>C85+D85+E85</f>
        <v>41</v>
      </c>
      <c r="C85" s="147">
        <v>33</v>
      </c>
      <c r="D85" s="147">
        <v>8</v>
      </c>
      <c r="E85" s="147">
        <v>0</v>
      </c>
      <c r="F85" s="135">
        <f t="shared" si="39"/>
        <v>0.80487804878048785</v>
      </c>
      <c r="G85" s="147">
        <v>0</v>
      </c>
      <c r="H85" s="147">
        <v>3</v>
      </c>
      <c r="I85" s="147">
        <v>5</v>
      </c>
      <c r="J85" s="147">
        <v>5</v>
      </c>
      <c r="K85" s="147">
        <v>1</v>
      </c>
      <c r="L85" s="147">
        <v>0</v>
      </c>
      <c r="M85" s="147">
        <v>1</v>
      </c>
      <c r="N85" s="135">
        <f t="shared" ref="N85:N125" si="49">(G85+H85+I85+J85+K85+L85+M85)/(E85+G85+H85+I85+J85+K85+L85+M85+O85)</f>
        <v>0.45454545454545453</v>
      </c>
      <c r="O85" s="147">
        <v>18</v>
      </c>
      <c r="P85" s="147">
        <v>6</v>
      </c>
      <c r="Q85" s="147">
        <v>2</v>
      </c>
    </row>
    <row r="86" spans="1:17" x14ac:dyDescent="0.6">
      <c r="A86" s="97" t="s">
        <v>76</v>
      </c>
      <c r="B86" s="134">
        <f t="shared" ref="B86:B92" si="50">C86+D86+E86</f>
        <v>18</v>
      </c>
      <c r="C86" s="147">
        <v>16</v>
      </c>
      <c r="D86" s="147">
        <v>2</v>
      </c>
      <c r="E86" s="147">
        <v>0</v>
      </c>
      <c r="F86" s="135">
        <f t="shared" si="39"/>
        <v>0.88888888888888884</v>
      </c>
      <c r="G86" s="147">
        <v>0</v>
      </c>
      <c r="H86" s="147">
        <v>0</v>
      </c>
      <c r="I86" s="147">
        <v>3</v>
      </c>
      <c r="J86" s="147">
        <v>1</v>
      </c>
      <c r="K86" s="147">
        <v>0</v>
      </c>
      <c r="L86" s="147">
        <v>0</v>
      </c>
      <c r="M86" s="147">
        <v>1</v>
      </c>
      <c r="N86" s="135">
        <f t="shared" si="49"/>
        <v>0.5</v>
      </c>
      <c r="O86" s="147">
        <v>5</v>
      </c>
      <c r="P86" s="147">
        <v>8</v>
      </c>
      <c r="Q86" s="147">
        <v>0</v>
      </c>
    </row>
    <row r="87" spans="1:17" x14ac:dyDescent="0.6">
      <c r="A87" s="97" t="s">
        <v>77</v>
      </c>
      <c r="B87" s="134">
        <f t="shared" si="50"/>
        <v>2</v>
      </c>
      <c r="C87" s="147">
        <v>1</v>
      </c>
      <c r="D87" s="147">
        <v>1</v>
      </c>
      <c r="E87" s="147">
        <v>0</v>
      </c>
      <c r="F87" s="135">
        <f t="shared" si="39"/>
        <v>0.5</v>
      </c>
      <c r="G87" s="147">
        <v>0</v>
      </c>
      <c r="H87" s="147">
        <v>0</v>
      </c>
      <c r="I87" s="147">
        <v>0</v>
      </c>
      <c r="J87" s="147">
        <v>0</v>
      </c>
      <c r="K87" s="147">
        <v>1</v>
      </c>
      <c r="L87" s="147">
        <v>0</v>
      </c>
      <c r="M87" s="147">
        <v>1</v>
      </c>
      <c r="N87" s="135">
        <f t="shared" si="49"/>
        <v>1</v>
      </c>
      <c r="O87" s="147">
        <v>0</v>
      </c>
      <c r="P87" s="147">
        <v>0</v>
      </c>
      <c r="Q87" s="147">
        <v>0</v>
      </c>
    </row>
    <row r="88" spans="1:17" x14ac:dyDescent="0.6">
      <c r="A88" s="97" t="s">
        <v>78</v>
      </c>
      <c r="B88" s="134">
        <f t="shared" si="50"/>
        <v>52</v>
      </c>
      <c r="C88" s="147">
        <v>41</v>
      </c>
      <c r="D88" s="147">
        <v>11</v>
      </c>
      <c r="E88" s="147">
        <v>0</v>
      </c>
      <c r="F88" s="135">
        <f t="shared" si="39"/>
        <v>0.78846153846153844</v>
      </c>
      <c r="G88" s="147">
        <v>0</v>
      </c>
      <c r="H88" s="147">
        <v>6</v>
      </c>
      <c r="I88" s="147">
        <v>11</v>
      </c>
      <c r="J88" s="147">
        <v>4</v>
      </c>
      <c r="K88" s="147">
        <v>0</v>
      </c>
      <c r="L88" s="147">
        <v>0</v>
      </c>
      <c r="M88" s="147">
        <v>1</v>
      </c>
      <c r="N88" s="135">
        <f t="shared" si="49"/>
        <v>0.53658536585365857</v>
      </c>
      <c r="O88" s="147">
        <v>19</v>
      </c>
      <c r="P88" s="147">
        <v>9</v>
      </c>
      <c r="Q88" s="147">
        <v>2</v>
      </c>
    </row>
    <row r="89" spans="1:17" x14ac:dyDescent="0.6">
      <c r="A89" s="97" t="s">
        <v>79</v>
      </c>
      <c r="B89" s="134">
        <f t="shared" si="50"/>
        <v>8</v>
      </c>
      <c r="C89" s="147">
        <v>7</v>
      </c>
      <c r="D89" s="147">
        <v>1</v>
      </c>
      <c r="E89" s="147">
        <v>0</v>
      </c>
      <c r="F89" s="135">
        <f t="shared" si="39"/>
        <v>0.875</v>
      </c>
      <c r="G89" s="147">
        <v>0</v>
      </c>
      <c r="H89" s="147">
        <v>2</v>
      </c>
      <c r="I89" s="147">
        <v>2</v>
      </c>
      <c r="J89" s="147">
        <v>1</v>
      </c>
      <c r="K89" s="147">
        <v>0</v>
      </c>
      <c r="L89" s="147">
        <v>0</v>
      </c>
      <c r="M89" s="147">
        <v>0</v>
      </c>
      <c r="N89" s="135">
        <f t="shared" si="49"/>
        <v>0.625</v>
      </c>
      <c r="O89" s="147">
        <v>3</v>
      </c>
      <c r="P89" s="147">
        <v>0</v>
      </c>
      <c r="Q89" s="147">
        <v>0</v>
      </c>
    </row>
    <row r="90" spans="1:17" x14ac:dyDescent="0.6">
      <c r="A90" s="97" t="s">
        <v>80</v>
      </c>
      <c r="B90" s="134">
        <f t="shared" si="50"/>
        <v>54</v>
      </c>
      <c r="C90" s="147">
        <v>42</v>
      </c>
      <c r="D90" s="147">
        <v>12</v>
      </c>
      <c r="E90" s="147">
        <v>0</v>
      </c>
      <c r="F90" s="135">
        <f t="shared" si="39"/>
        <v>0.77777777777777779</v>
      </c>
      <c r="G90" s="147">
        <v>0</v>
      </c>
      <c r="H90" s="147">
        <v>2</v>
      </c>
      <c r="I90" s="147">
        <v>12</v>
      </c>
      <c r="J90" s="147">
        <v>14</v>
      </c>
      <c r="K90" s="147">
        <v>0</v>
      </c>
      <c r="L90" s="147">
        <v>0</v>
      </c>
      <c r="M90" s="147">
        <v>2</v>
      </c>
      <c r="N90" s="135">
        <f t="shared" si="49"/>
        <v>0.55555555555555558</v>
      </c>
      <c r="O90" s="147">
        <v>24</v>
      </c>
      <c r="P90" s="147">
        <v>0</v>
      </c>
      <c r="Q90" s="147">
        <v>0</v>
      </c>
    </row>
    <row r="91" spans="1:17" x14ac:dyDescent="0.6">
      <c r="A91" s="97" t="s">
        <v>81</v>
      </c>
      <c r="B91" s="134">
        <f t="shared" si="50"/>
        <v>13</v>
      </c>
      <c r="C91" s="147">
        <v>11</v>
      </c>
      <c r="D91" s="147">
        <v>2</v>
      </c>
      <c r="E91" s="147">
        <v>0</v>
      </c>
      <c r="F91" s="135">
        <f t="shared" si="39"/>
        <v>0.84615384615384615</v>
      </c>
      <c r="G91" s="147">
        <v>0</v>
      </c>
      <c r="H91" s="147">
        <v>0</v>
      </c>
      <c r="I91" s="147">
        <v>1</v>
      </c>
      <c r="J91" s="147">
        <v>0</v>
      </c>
      <c r="K91" s="147">
        <v>0</v>
      </c>
      <c r="L91" s="147">
        <v>0</v>
      </c>
      <c r="M91" s="147">
        <v>3</v>
      </c>
      <c r="N91" s="135">
        <f t="shared" si="49"/>
        <v>0.30769230769230771</v>
      </c>
      <c r="O91" s="147">
        <v>9</v>
      </c>
      <c r="P91" s="147">
        <v>0</v>
      </c>
      <c r="Q91" s="147">
        <v>0</v>
      </c>
    </row>
    <row r="92" spans="1:17" x14ac:dyDescent="0.6">
      <c r="A92" s="97" t="s">
        <v>82</v>
      </c>
      <c r="B92" s="134">
        <f t="shared" si="50"/>
        <v>28</v>
      </c>
      <c r="C92" s="147">
        <v>19</v>
      </c>
      <c r="D92" s="147">
        <v>9</v>
      </c>
      <c r="E92" s="147">
        <v>0</v>
      </c>
      <c r="F92" s="135">
        <f t="shared" si="39"/>
        <v>0.6785714285714286</v>
      </c>
      <c r="G92" s="147">
        <v>0</v>
      </c>
      <c r="H92" s="147">
        <v>0</v>
      </c>
      <c r="I92" s="147">
        <v>11</v>
      </c>
      <c r="J92" s="147">
        <v>5</v>
      </c>
      <c r="K92" s="147">
        <v>1</v>
      </c>
      <c r="L92" s="147">
        <v>0</v>
      </c>
      <c r="M92" s="147">
        <v>0</v>
      </c>
      <c r="N92" s="135">
        <f t="shared" si="49"/>
        <v>0.6071428571428571</v>
      </c>
      <c r="O92" s="147">
        <v>11</v>
      </c>
      <c r="P92" s="147">
        <v>0</v>
      </c>
      <c r="Q92" s="147">
        <v>0</v>
      </c>
    </row>
    <row r="93" spans="1:17" x14ac:dyDescent="0.6">
      <c r="A93" s="97" t="s">
        <v>83</v>
      </c>
      <c r="B93" s="136">
        <f>SUM(B85:B92)</f>
        <v>216</v>
      </c>
      <c r="C93" s="136">
        <f t="shared" ref="C93:E93" si="51">SUM(C85:C92)</f>
        <v>170</v>
      </c>
      <c r="D93" s="136">
        <f t="shared" si="51"/>
        <v>46</v>
      </c>
      <c r="E93" s="136">
        <f t="shared" si="51"/>
        <v>0</v>
      </c>
      <c r="F93" s="137">
        <f t="shared" si="39"/>
        <v>0.78703703703703709</v>
      </c>
      <c r="G93" s="136">
        <f>SUM(G85:G92)</f>
        <v>0</v>
      </c>
      <c r="H93" s="136">
        <f t="shared" ref="H93:M93" si="52">SUM(H85:H92)</f>
        <v>13</v>
      </c>
      <c r="I93" s="136">
        <f t="shared" si="52"/>
        <v>45</v>
      </c>
      <c r="J93" s="136">
        <f t="shared" si="52"/>
        <v>30</v>
      </c>
      <c r="K93" s="136">
        <f t="shared" si="52"/>
        <v>3</v>
      </c>
      <c r="L93" s="136">
        <f t="shared" si="52"/>
        <v>0</v>
      </c>
      <c r="M93" s="136">
        <f t="shared" si="52"/>
        <v>9</v>
      </c>
      <c r="N93" s="137">
        <f t="shared" si="49"/>
        <v>0.52910052910052907</v>
      </c>
      <c r="O93" s="136">
        <f>SUM(O85:O92)</f>
        <v>89</v>
      </c>
      <c r="P93" s="136">
        <f t="shared" ref="P93" si="53">SUM(P85:P92)</f>
        <v>23</v>
      </c>
      <c r="Q93" s="136">
        <f>SUM(Q85:Q92)</f>
        <v>4</v>
      </c>
    </row>
    <row r="94" spans="1:17" x14ac:dyDescent="0.6">
      <c r="A94" s="98" t="s">
        <v>22</v>
      </c>
      <c r="B94" s="134">
        <f>C94+D94+E94</f>
        <v>64</v>
      </c>
      <c r="C94" s="147">
        <v>52</v>
      </c>
      <c r="D94" s="147">
        <v>11</v>
      </c>
      <c r="E94" s="147">
        <v>1</v>
      </c>
      <c r="F94" s="140">
        <v>0.83299999999999996</v>
      </c>
      <c r="G94" s="147">
        <v>0</v>
      </c>
      <c r="H94" s="147">
        <v>2</v>
      </c>
      <c r="I94" s="147">
        <v>10</v>
      </c>
      <c r="J94" s="147">
        <v>9</v>
      </c>
      <c r="K94" s="147">
        <v>1</v>
      </c>
      <c r="L94" s="147">
        <v>0</v>
      </c>
      <c r="M94" s="147">
        <v>1</v>
      </c>
      <c r="N94" s="135">
        <f t="shared" si="49"/>
        <v>0.359375</v>
      </c>
      <c r="O94" s="147">
        <v>40</v>
      </c>
      <c r="P94" s="147">
        <v>1</v>
      </c>
      <c r="Q94" s="147">
        <v>0</v>
      </c>
    </row>
    <row r="95" spans="1:17" x14ac:dyDescent="0.6">
      <c r="A95" s="97" t="s">
        <v>84</v>
      </c>
      <c r="B95" s="134">
        <f t="shared" ref="B95:B104" si="54">C95+D95+E95</f>
        <v>23</v>
      </c>
      <c r="C95" s="147">
        <v>13</v>
      </c>
      <c r="D95" s="147">
        <v>9</v>
      </c>
      <c r="E95" s="147">
        <v>1</v>
      </c>
      <c r="F95" s="135">
        <f t="shared" si="39"/>
        <v>0.56521739130434778</v>
      </c>
      <c r="G95" s="147">
        <v>0</v>
      </c>
      <c r="H95" s="147">
        <v>1</v>
      </c>
      <c r="I95" s="147">
        <v>2</v>
      </c>
      <c r="J95" s="147">
        <v>3</v>
      </c>
      <c r="K95" s="147">
        <v>0</v>
      </c>
      <c r="L95" s="147">
        <v>0</v>
      </c>
      <c r="M95" s="147">
        <v>1</v>
      </c>
      <c r="N95" s="135">
        <f t="shared" si="49"/>
        <v>0.31818181818181818</v>
      </c>
      <c r="O95" s="147">
        <v>14</v>
      </c>
      <c r="P95" s="147">
        <v>0</v>
      </c>
      <c r="Q95" s="147">
        <v>2</v>
      </c>
    </row>
    <row r="96" spans="1:17" x14ac:dyDescent="0.6">
      <c r="A96" s="97" t="s">
        <v>85</v>
      </c>
      <c r="B96" s="134">
        <f t="shared" si="54"/>
        <v>7</v>
      </c>
      <c r="C96" s="147">
        <v>5</v>
      </c>
      <c r="D96" s="147">
        <v>2</v>
      </c>
      <c r="E96" s="147">
        <v>0</v>
      </c>
      <c r="F96" s="135">
        <v>0.77800000000000002</v>
      </c>
      <c r="G96" s="147">
        <v>0</v>
      </c>
      <c r="H96" s="147">
        <v>0</v>
      </c>
      <c r="I96" s="147">
        <v>3</v>
      </c>
      <c r="J96" s="147">
        <v>0</v>
      </c>
      <c r="K96" s="147">
        <v>0</v>
      </c>
      <c r="L96" s="147">
        <v>0</v>
      </c>
      <c r="M96" s="147">
        <v>0</v>
      </c>
      <c r="N96" s="135">
        <f t="shared" si="49"/>
        <v>0.6</v>
      </c>
      <c r="O96" s="147">
        <v>2</v>
      </c>
      <c r="P96" s="147">
        <v>2</v>
      </c>
      <c r="Q96" s="147">
        <v>0</v>
      </c>
    </row>
    <row r="97" spans="1:17" x14ac:dyDescent="0.6">
      <c r="A97" s="97" t="s">
        <v>86</v>
      </c>
      <c r="B97" s="134">
        <f t="shared" si="54"/>
        <v>125</v>
      </c>
      <c r="C97" s="147">
        <v>86</v>
      </c>
      <c r="D97" s="147">
        <v>39</v>
      </c>
      <c r="E97" s="147">
        <v>0</v>
      </c>
      <c r="F97" s="135">
        <f t="shared" si="39"/>
        <v>0.68799999999999994</v>
      </c>
      <c r="G97" s="147">
        <v>0</v>
      </c>
      <c r="H97" s="147">
        <v>10</v>
      </c>
      <c r="I97" s="147">
        <v>21</v>
      </c>
      <c r="J97" s="147">
        <v>30</v>
      </c>
      <c r="K97" s="147">
        <v>3</v>
      </c>
      <c r="L97" s="147">
        <v>0</v>
      </c>
      <c r="M97" s="147">
        <v>4</v>
      </c>
      <c r="N97" s="135">
        <f t="shared" si="49"/>
        <v>0.55737704918032782</v>
      </c>
      <c r="O97" s="147">
        <v>54</v>
      </c>
      <c r="P97" s="147">
        <v>2</v>
      </c>
      <c r="Q97" s="147">
        <v>1</v>
      </c>
    </row>
    <row r="98" spans="1:17" x14ac:dyDescent="0.6">
      <c r="A98" s="97" t="s">
        <v>87</v>
      </c>
      <c r="B98" s="134">
        <f t="shared" si="54"/>
        <v>10</v>
      </c>
      <c r="C98" s="147">
        <v>7</v>
      </c>
      <c r="D98" s="147">
        <v>3</v>
      </c>
      <c r="E98" s="147">
        <v>0</v>
      </c>
      <c r="F98" s="135">
        <f t="shared" si="39"/>
        <v>0.7</v>
      </c>
      <c r="G98" s="147">
        <v>0</v>
      </c>
      <c r="H98" s="147">
        <v>1</v>
      </c>
      <c r="I98" s="147">
        <v>3</v>
      </c>
      <c r="J98" s="147">
        <v>0</v>
      </c>
      <c r="K98" s="147">
        <v>0</v>
      </c>
      <c r="L98" s="147">
        <v>0</v>
      </c>
      <c r="M98" s="147">
        <v>0</v>
      </c>
      <c r="N98" s="135">
        <f t="shared" si="49"/>
        <v>0.5</v>
      </c>
      <c r="O98" s="147">
        <v>4</v>
      </c>
      <c r="P98" s="147">
        <v>1</v>
      </c>
      <c r="Q98" s="147">
        <v>1</v>
      </c>
    </row>
    <row r="99" spans="1:17" x14ac:dyDescent="0.6">
      <c r="A99" s="97" t="s">
        <v>88</v>
      </c>
      <c r="B99" s="134">
        <f t="shared" si="54"/>
        <v>37</v>
      </c>
      <c r="C99" s="147">
        <v>33</v>
      </c>
      <c r="D99" s="147">
        <v>4</v>
      </c>
      <c r="E99" s="147">
        <v>0</v>
      </c>
      <c r="F99" s="135">
        <f t="shared" si="39"/>
        <v>0.89189189189189189</v>
      </c>
      <c r="G99" s="147">
        <v>0</v>
      </c>
      <c r="H99" s="147">
        <v>2</v>
      </c>
      <c r="I99" s="147">
        <v>2</v>
      </c>
      <c r="J99" s="147">
        <v>1</v>
      </c>
      <c r="K99" s="147">
        <v>0</v>
      </c>
      <c r="L99" s="147">
        <v>0</v>
      </c>
      <c r="M99" s="147">
        <v>1</v>
      </c>
      <c r="N99" s="135">
        <f t="shared" si="49"/>
        <v>0.16666666666666666</v>
      </c>
      <c r="O99" s="147">
        <v>30</v>
      </c>
      <c r="P99" s="147">
        <v>1</v>
      </c>
      <c r="Q99" s="147">
        <v>0</v>
      </c>
    </row>
    <row r="100" spans="1:17" x14ac:dyDescent="0.6">
      <c r="A100" s="97" t="s">
        <v>89</v>
      </c>
      <c r="B100" s="134">
        <f t="shared" si="54"/>
        <v>108</v>
      </c>
      <c r="C100" s="147">
        <v>87</v>
      </c>
      <c r="D100" s="147">
        <v>20</v>
      </c>
      <c r="E100" s="147">
        <v>1</v>
      </c>
      <c r="F100" s="135">
        <f t="shared" si="39"/>
        <v>0.80555555555555558</v>
      </c>
      <c r="G100" s="147">
        <v>0</v>
      </c>
      <c r="H100" s="147">
        <v>6</v>
      </c>
      <c r="I100" s="147">
        <v>11</v>
      </c>
      <c r="J100" s="147">
        <v>19</v>
      </c>
      <c r="K100" s="147">
        <v>1</v>
      </c>
      <c r="L100" s="147">
        <v>0</v>
      </c>
      <c r="M100" s="147">
        <v>2</v>
      </c>
      <c r="N100" s="135">
        <f t="shared" si="49"/>
        <v>0.39393939393939392</v>
      </c>
      <c r="O100" s="147">
        <v>59</v>
      </c>
      <c r="P100" s="147">
        <v>9</v>
      </c>
      <c r="Q100" s="147">
        <v>1</v>
      </c>
    </row>
    <row r="101" spans="1:17" x14ac:dyDescent="0.6">
      <c r="A101" s="97" t="s">
        <v>90</v>
      </c>
      <c r="B101" s="134">
        <f t="shared" si="54"/>
        <v>37</v>
      </c>
      <c r="C101" s="147">
        <v>27</v>
      </c>
      <c r="D101" s="147">
        <v>10</v>
      </c>
      <c r="E101" s="147">
        <v>0</v>
      </c>
      <c r="F101" s="135">
        <f t="shared" si="39"/>
        <v>0.72972972972972971</v>
      </c>
      <c r="G101" s="147">
        <v>0</v>
      </c>
      <c r="H101" s="147">
        <v>1</v>
      </c>
      <c r="I101" s="147">
        <v>3</v>
      </c>
      <c r="J101" s="147">
        <v>1</v>
      </c>
      <c r="K101" s="147">
        <v>0</v>
      </c>
      <c r="L101" s="147">
        <v>0</v>
      </c>
      <c r="M101" s="147">
        <v>2</v>
      </c>
      <c r="N101" s="135">
        <f t="shared" si="49"/>
        <v>0.2</v>
      </c>
      <c r="O101" s="147">
        <v>28</v>
      </c>
      <c r="P101" s="147">
        <v>0</v>
      </c>
      <c r="Q101" s="147">
        <v>2</v>
      </c>
    </row>
    <row r="102" spans="1:17" x14ac:dyDescent="0.6">
      <c r="A102" s="97" t="s">
        <v>91</v>
      </c>
      <c r="B102" s="134">
        <f t="shared" si="54"/>
        <v>20</v>
      </c>
      <c r="C102" s="147">
        <v>17</v>
      </c>
      <c r="D102" s="147">
        <v>3</v>
      </c>
      <c r="E102" s="147">
        <v>0</v>
      </c>
      <c r="F102" s="135">
        <v>0</v>
      </c>
      <c r="G102" s="147">
        <v>0</v>
      </c>
      <c r="H102" s="147">
        <v>0</v>
      </c>
      <c r="I102" s="147">
        <v>1</v>
      </c>
      <c r="J102" s="147">
        <v>0</v>
      </c>
      <c r="K102" s="147">
        <v>0</v>
      </c>
      <c r="L102" s="147">
        <v>0</v>
      </c>
      <c r="M102" s="147">
        <v>3</v>
      </c>
      <c r="N102" s="135">
        <f t="shared" si="49"/>
        <v>0.2</v>
      </c>
      <c r="O102" s="147">
        <v>16</v>
      </c>
      <c r="P102" s="147">
        <v>0</v>
      </c>
      <c r="Q102" s="147">
        <v>0</v>
      </c>
    </row>
    <row r="103" spans="1:17" x14ac:dyDescent="0.6">
      <c r="A103" s="97" t="s">
        <v>92</v>
      </c>
      <c r="B103" s="134">
        <f t="shared" si="54"/>
        <v>45</v>
      </c>
      <c r="C103" s="147">
        <v>32</v>
      </c>
      <c r="D103" s="147">
        <v>13</v>
      </c>
      <c r="E103" s="147">
        <v>0</v>
      </c>
      <c r="F103" s="135">
        <f t="shared" ref="F103:F139" si="55">C103/B103</f>
        <v>0.71111111111111114</v>
      </c>
      <c r="G103" s="147">
        <v>0</v>
      </c>
      <c r="H103" s="147">
        <v>2</v>
      </c>
      <c r="I103" s="147">
        <v>5</v>
      </c>
      <c r="J103" s="147">
        <v>6</v>
      </c>
      <c r="K103" s="147">
        <v>1</v>
      </c>
      <c r="L103" s="147">
        <v>0</v>
      </c>
      <c r="M103" s="147">
        <v>1</v>
      </c>
      <c r="N103" s="135">
        <f t="shared" si="49"/>
        <v>0.34883720930232559</v>
      </c>
      <c r="O103" s="147">
        <v>28</v>
      </c>
      <c r="P103" s="147">
        <v>0</v>
      </c>
      <c r="Q103" s="147">
        <v>2</v>
      </c>
    </row>
    <row r="104" spans="1:17" x14ac:dyDescent="0.6">
      <c r="A104" s="97" t="s">
        <v>93</v>
      </c>
      <c r="B104" s="134">
        <f t="shared" si="54"/>
        <v>112</v>
      </c>
      <c r="C104" s="147">
        <v>98</v>
      </c>
      <c r="D104" s="147">
        <v>13</v>
      </c>
      <c r="E104" s="147">
        <v>1</v>
      </c>
      <c r="F104" s="135">
        <f t="shared" si="55"/>
        <v>0.875</v>
      </c>
      <c r="G104" s="147">
        <v>0</v>
      </c>
      <c r="H104" s="147">
        <v>8</v>
      </c>
      <c r="I104" s="147">
        <v>4</v>
      </c>
      <c r="J104" s="147">
        <v>6</v>
      </c>
      <c r="K104" s="147">
        <v>1</v>
      </c>
      <c r="L104" s="147">
        <v>1</v>
      </c>
      <c r="M104" s="147">
        <v>0</v>
      </c>
      <c r="N104" s="135">
        <f t="shared" si="49"/>
        <v>0.18018018018018017</v>
      </c>
      <c r="O104" s="147">
        <v>90</v>
      </c>
      <c r="P104" s="147">
        <v>1</v>
      </c>
      <c r="Q104" s="147">
        <v>1</v>
      </c>
    </row>
    <row r="105" spans="1:17" x14ac:dyDescent="0.6">
      <c r="A105" s="97" t="s">
        <v>94</v>
      </c>
      <c r="B105" s="136">
        <f>SUM(B94:B104)</f>
        <v>588</v>
      </c>
      <c r="C105" s="136">
        <f>SUM(C94:C104)</f>
        <v>457</v>
      </c>
      <c r="D105" s="136">
        <f>SUM(D94:D104)</f>
        <v>127</v>
      </c>
      <c r="E105" s="136">
        <f>SUM(E94:E104)</f>
        <v>4</v>
      </c>
      <c r="F105" s="137">
        <f>C105/B105</f>
        <v>0.77721088435374153</v>
      </c>
      <c r="G105" s="136">
        <f t="shared" ref="G105:M105" si="56">SUM(G94:G104)</f>
        <v>0</v>
      </c>
      <c r="H105" s="136">
        <f t="shared" si="56"/>
        <v>33</v>
      </c>
      <c r="I105" s="136">
        <f t="shared" si="56"/>
        <v>65</v>
      </c>
      <c r="J105" s="136">
        <f t="shared" si="56"/>
        <v>75</v>
      </c>
      <c r="K105" s="136">
        <f t="shared" si="56"/>
        <v>7</v>
      </c>
      <c r="L105" s="136">
        <f t="shared" si="56"/>
        <v>1</v>
      </c>
      <c r="M105" s="136">
        <f t="shared" si="56"/>
        <v>15</v>
      </c>
      <c r="N105" s="137">
        <f t="shared" si="49"/>
        <v>0.34690265486725663</v>
      </c>
      <c r="O105" s="136">
        <f>SUM(O94:O104)</f>
        <v>365</v>
      </c>
      <c r="P105" s="136">
        <f>SUM(P94:P104)</f>
        <v>17</v>
      </c>
      <c r="Q105" s="136">
        <f>SUM(Q94:Q104)</f>
        <v>10</v>
      </c>
    </row>
    <row r="106" spans="1:17" x14ac:dyDescent="0.6">
      <c r="A106" s="98" t="s">
        <v>33</v>
      </c>
      <c r="B106" s="134">
        <f>C106+D106+E106</f>
        <v>8</v>
      </c>
      <c r="C106" s="147">
        <v>8</v>
      </c>
      <c r="D106" s="147">
        <v>0</v>
      </c>
      <c r="E106" s="147">
        <v>0</v>
      </c>
      <c r="F106" s="135">
        <f t="shared" si="55"/>
        <v>1</v>
      </c>
      <c r="G106" s="147">
        <v>0</v>
      </c>
      <c r="H106" s="147">
        <v>0</v>
      </c>
      <c r="I106" s="147">
        <v>1</v>
      </c>
      <c r="J106" s="147">
        <v>0</v>
      </c>
      <c r="K106" s="147">
        <v>0</v>
      </c>
      <c r="L106" s="147">
        <v>0</v>
      </c>
      <c r="M106" s="147">
        <v>0</v>
      </c>
      <c r="N106" s="135">
        <f t="shared" si="49"/>
        <v>0.16666666666666666</v>
      </c>
      <c r="O106" s="147">
        <v>5</v>
      </c>
      <c r="P106" s="147">
        <v>2</v>
      </c>
      <c r="Q106" s="147">
        <v>0</v>
      </c>
    </row>
    <row r="107" spans="1:17" x14ac:dyDescent="0.6">
      <c r="A107" s="97" t="s">
        <v>95</v>
      </c>
      <c r="B107" s="134">
        <f t="shared" ref="B107:B123" si="57">C107+D107+E107</f>
        <v>17</v>
      </c>
      <c r="C107" s="147">
        <v>13</v>
      </c>
      <c r="D107" s="147">
        <v>4</v>
      </c>
      <c r="E107" s="147">
        <v>0</v>
      </c>
      <c r="F107" s="135">
        <f t="shared" si="55"/>
        <v>0.76470588235294112</v>
      </c>
      <c r="G107" s="147">
        <v>0</v>
      </c>
      <c r="H107" s="147">
        <v>0</v>
      </c>
      <c r="I107" s="147">
        <v>1</v>
      </c>
      <c r="J107" s="147">
        <v>0</v>
      </c>
      <c r="K107" s="147">
        <v>0</v>
      </c>
      <c r="L107" s="147">
        <v>0</v>
      </c>
      <c r="M107" s="147">
        <v>0</v>
      </c>
      <c r="N107" s="135">
        <f t="shared" si="49"/>
        <v>5.8823529411764705E-2</v>
      </c>
      <c r="O107" s="147">
        <v>16</v>
      </c>
      <c r="P107" s="147">
        <v>0</v>
      </c>
      <c r="Q107" s="147">
        <v>0</v>
      </c>
    </row>
    <row r="108" spans="1:17" x14ac:dyDescent="0.6">
      <c r="A108" s="97" t="s">
        <v>96</v>
      </c>
      <c r="B108" s="134">
        <f t="shared" si="57"/>
        <v>2</v>
      </c>
      <c r="C108" s="147">
        <v>2</v>
      </c>
      <c r="D108" s="147">
        <v>0</v>
      </c>
      <c r="E108" s="147">
        <v>0</v>
      </c>
      <c r="F108" s="135">
        <v>0</v>
      </c>
      <c r="G108" s="147">
        <v>0</v>
      </c>
      <c r="H108" s="147">
        <v>0</v>
      </c>
      <c r="I108" s="147">
        <v>0</v>
      </c>
      <c r="J108" s="147">
        <v>0</v>
      </c>
      <c r="K108" s="147">
        <v>0</v>
      </c>
      <c r="L108" s="147">
        <v>0</v>
      </c>
      <c r="M108" s="147">
        <v>0</v>
      </c>
      <c r="N108" s="135">
        <f t="shared" si="49"/>
        <v>0</v>
      </c>
      <c r="O108" s="147">
        <v>1</v>
      </c>
      <c r="P108" s="147">
        <v>0</v>
      </c>
      <c r="Q108" s="147">
        <v>1</v>
      </c>
    </row>
    <row r="109" spans="1:17" x14ac:dyDescent="0.6">
      <c r="A109" s="97" t="s">
        <v>97</v>
      </c>
      <c r="B109" s="134">
        <f t="shared" si="57"/>
        <v>32</v>
      </c>
      <c r="C109" s="147">
        <v>30</v>
      </c>
      <c r="D109" s="147">
        <v>1</v>
      </c>
      <c r="E109" s="147">
        <v>1</v>
      </c>
      <c r="F109" s="135">
        <f t="shared" si="55"/>
        <v>0.9375</v>
      </c>
      <c r="G109" s="147">
        <v>0</v>
      </c>
      <c r="H109" s="147">
        <v>0</v>
      </c>
      <c r="I109" s="147">
        <v>1</v>
      </c>
      <c r="J109" s="147">
        <v>4</v>
      </c>
      <c r="K109" s="147">
        <v>0</v>
      </c>
      <c r="L109" s="147">
        <v>0</v>
      </c>
      <c r="M109" s="147">
        <v>2</v>
      </c>
      <c r="N109" s="135">
        <f t="shared" si="49"/>
        <v>0.21212121212121213</v>
      </c>
      <c r="O109" s="147">
        <v>25</v>
      </c>
      <c r="P109" s="147">
        <v>0</v>
      </c>
      <c r="Q109" s="147">
        <v>0</v>
      </c>
    </row>
    <row r="110" spans="1:17" x14ac:dyDescent="0.6">
      <c r="A110" s="97" t="s">
        <v>98</v>
      </c>
      <c r="B110" s="134">
        <f t="shared" si="57"/>
        <v>3</v>
      </c>
      <c r="C110" s="147">
        <v>0</v>
      </c>
      <c r="D110" s="147">
        <v>3</v>
      </c>
      <c r="E110" s="147">
        <v>0</v>
      </c>
      <c r="F110" s="135">
        <f t="shared" si="55"/>
        <v>0</v>
      </c>
      <c r="G110" s="147">
        <v>0</v>
      </c>
      <c r="H110" s="147">
        <v>0</v>
      </c>
      <c r="I110" s="147">
        <v>0</v>
      </c>
      <c r="J110" s="147">
        <v>0</v>
      </c>
      <c r="K110" s="147">
        <v>0</v>
      </c>
      <c r="L110" s="147">
        <v>0</v>
      </c>
      <c r="M110" s="147">
        <v>0</v>
      </c>
      <c r="N110" s="135">
        <f t="shared" si="49"/>
        <v>0</v>
      </c>
      <c r="O110" s="147">
        <v>3</v>
      </c>
      <c r="P110" s="147">
        <v>0</v>
      </c>
      <c r="Q110" s="147">
        <v>0</v>
      </c>
    </row>
    <row r="111" spans="1:17" x14ac:dyDescent="0.6">
      <c r="A111" s="97" t="s">
        <v>99</v>
      </c>
      <c r="B111" s="134">
        <f t="shared" si="57"/>
        <v>1</v>
      </c>
      <c r="C111" s="147">
        <v>0</v>
      </c>
      <c r="D111" s="147">
        <v>1</v>
      </c>
      <c r="E111" s="147">
        <v>0</v>
      </c>
      <c r="F111" s="135">
        <f t="shared" si="55"/>
        <v>0</v>
      </c>
      <c r="G111" s="147">
        <v>0</v>
      </c>
      <c r="H111" s="147">
        <v>0</v>
      </c>
      <c r="I111" s="147">
        <v>0</v>
      </c>
      <c r="J111" s="147">
        <v>0</v>
      </c>
      <c r="K111" s="147">
        <v>0</v>
      </c>
      <c r="L111" s="147">
        <v>0</v>
      </c>
      <c r="M111" s="147">
        <v>0</v>
      </c>
      <c r="N111" s="135">
        <f t="shared" si="49"/>
        <v>0</v>
      </c>
      <c r="O111" s="147">
        <v>1</v>
      </c>
      <c r="P111" s="147">
        <v>0</v>
      </c>
      <c r="Q111" s="147">
        <v>0</v>
      </c>
    </row>
    <row r="112" spans="1:17" x14ac:dyDescent="0.6">
      <c r="A112" s="97" t="s">
        <v>100</v>
      </c>
      <c r="B112" s="134">
        <f t="shared" si="57"/>
        <v>13</v>
      </c>
      <c r="C112" s="147">
        <v>13</v>
      </c>
      <c r="D112" s="147">
        <v>0</v>
      </c>
      <c r="E112" s="147">
        <v>0</v>
      </c>
      <c r="F112" s="135">
        <f t="shared" si="55"/>
        <v>1</v>
      </c>
      <c r="G112" s="147">
        <v>0</v>
      </c>
      <c r="H112" s="147">
        <v>1</v>
      </c>
      <c r="I112" s="147">
        <v>2</v>
      </c>
      <c r="J112" s="147">
        <v>1</v>
      </c>
      <c r="K112" s="147">
        <v>0</v>
      </c>
      <c r="L112" s="147">
        <v>0</v>
      </c>
      <c r="M112" s="147">
        <v>0</v>
      </c>
      <c r="N112" s="135">
        <f t="shared" si="49"/>
        <v>0.36363636363636365</v>
      </c>
      <c r="O112" s="147">
        <v>7</v>
      </c>
      <c r="P112" s="147">
        <v>2</v>
      </c>
      <c r="Q112" s="147">
        <v>0</v>
      </c>
    </row>
    <row r="113" spans="1:17" x14ac:dyDescent="0.6">
      <c r="A113" s="97" t="s">
        <v>101</v>
      </c>
      <c r="B113" s="134">
        <f t="shared" si="57"/>
        <v>5</v>
      </c>
      <c r="C113" s="147">
        <v>4</v>
      </c>
      <c r="D113" s="147">
        <v>1</v>
      </c>
      <c r="E113" s="147">
        <v>0</v>
      </c>
      <c r="F113" s="135">
        <f t="shared" si="55"/>
        <v>0.8</v>
      </c>
      <c r="G113" s="147">
        <v>0</v>
      </c>
      <c r="H113" s="147">
        <v>0</v>
      </c>
      <c r="I113" s="147">
        <v>1</v>
      </c>
      <c r="J113" s="147">
        <v>0</v>
      </c>
      <c r="K113" s="147">
        <v>0</v>
      </c>
      <c r="L113" s="147">
        <v>0</v>
      </c>
      <c r="M113" s="147">
        <v>0</v>
      </c>
      <c r="N113" s="135">
        <f t="shared" si="49"/>
        <v>0.2</v>
      </c>
      <c r="O113" s="147">
        <v>4</v>
      </c>
      <c r="P113" s="147">
        <v>0</v>
      </c>
      <c r="Q113" s="147">
        <v>0</v>
      </c>
    </row>
    <row r="114" spans="1:17" x14ac:dyDescent="0.6">
      <c r="A114" s="97" t="s">
        <v>102</v>
      </c>
      <c r="B114" s="134">
        <f t="shared" si="57"/>
        <v>2</v>
      </c>
      <c r="C114" s="147">
        <v>0</v>
      </c>
      <c r="D114" s="147">
        <v>2</v>
      </c>
      <c r="E114" s="147">
        <v>0</v>
      </c>
      <c r="F114" s="135">
        <v>0</v>
      </c>
      <c r="G114" s="147">
        <v>0</v>
      </c>
      <c r="H114" s="147">
        <v>0</v>
      </c>
      <c r="I114" s="147">
        <v>0</v>
      </c>
      <c r="J114" s="147">
        <v>0</v>
      </c>
      <c r="K114" s="147">
        <v>0</v>
      </c>
      <c r="L114" s="147">
        <v>0</v>
      </c>
      <c r="M114" s="147">
        <v>0</v>
      </c>
      <c r="N114" s="135">
        <f t="shared" si="49"/>
        <v>0</v>
      </c>
      <c r="O114" s="147">
        <v>2</v>
      </c>
      <c r="P114" s="147">
        <v>0</v>
      </c>
      <c r="Q114" s="147">
        <v>0</v>
      </c>
    </row>
    <row r="115" spans="1:17" x14ac:dyDescent="0.6">
      <c r="A115" s="97" t="s">
        <v>103</v>
      </c>
      <c r="B115" s="134">
        <f t="shared" si="57"/>
        <v>3</v>
      </c>
      <c r="C115" s="147">
        <v>3</v>
      </c>
      <c r="D115" s="147">
        <v>0</v>
      </c>
      <c r="E115" s="147">
        <v>0</v>
      </c>
      <c r="F115" s="135">
        <f t="shared" si="55"/>
        <v>1</v>
      </c>
      <c r="G115" s="147">
        <v>0</v>
      </c>
      <c r="H115" s="147">
        <v>0</v>
      </c>
      <c r="I115" s="147">
        <v>0</v>
      </c>
      <c r="J115" s="147">
        <v>0</v>
      </c>
      <c r="K115" s="147">
        <v>0</v>
      </c>
      <c r="L115" s="147">
        <v>0</v>
      </c>
      <c r="M115" s="147">
        <v>0</v>
      </c>
      <c r="N115" s="135">
        <f t="shared" si="49"/>
        <v>0</v>
      </c>
      <c r="O115" s="147">
        <v>3</v>
      </c>
      <c r="P115" s="147">
        <v>0</v>
      </c>
      <c r="Q115" s="147">
        <v>0</v>
      </c>
    </row>
    <row r="116" spans="1:17" x14ac:dyDescent="0.6">
      <c r="A116" s="97" t="s">
        <v>104</v>
      </c>
      <c r="B116" s="134">
        <f t="shared" si="57"/>
        <v>3</v>
      </c>
      <c r="C116" s="147">
        <v>2</v>
      </c>
      <c r="D116" s="147">
        <v>0</v>
      </c>
      <c r="E116" s="147">
        <v>1</v>
      </c>
      <c r="F116" s="135">
        <f t="shared" si="55"/>
        <v>0.66666666666666663</v>
      </c>
      <c r="G116" s="147">
        <v>0</v>
      </c>
      <c r="H116" s="147">
        <v>0</v>
      </c>
      <c r="I116" s="147">
        <v>0</v>
      </c>
      <c r="J116" s="147">
        <v>0</v>
      </c>
      <c r="K116" s="147">
        <v>0</v>
      </c>
      <c r="L116" s="147">
        <v>0</v>
      </c>
      <c r="M116" s="147">
        <v>0</v>
      </c>
      <c r="N116" s="135">
        <f t="shared" si="49"/>
        <v>0</v>
      </c>
      <c r="O116" s="147">
        <v>3</v>
      </c>
      <c r="P116" s="147">
        <v>0</v>
      </c>
      <c r="Q116" s="147">
        <v>0</v>
      </c>
    </row>
    <row r="117" spans="1:17" x14ac:dyDescent="0.6">
      <c r="A117" s="97" t="s">
        <v>105</v>
      </c>
      <c r="B117" s="134">
        <f t="shared" si="57"/>
        <v>21</v>
      </c>
      <c r="C117" s="147">
        <v>16</v>
      </c>
      <c r="D117" s="147">
        <v>5</v>
      </c>
      <c r="E117" s="147">
        <v>0</v>
      </c>
      <c r="F117" s="135">
        <f t="shared" si="55"/>
        <v>0.76190476190476186</v>
      </c>
      <c r="G117" s="147">
        <v>0</v>
      </c>
      <c r="H117" s="147">
        <v>1</v>
      </c>
      <c r="I117" s="147">
        <v>0</v>
      </c>
      <c r="J117" s="147">
        <v>1</v>
      </c>
      <c r="K117" s="147">
        <v>0</v>
      </c>
      <c r="L117" s="147">
        <v>0</v>
      </c>
      <c r="M117" s="147">
        <v>0</v>
      </c>
      <c r="N117" s="135">
        <f t="shared" si="49"/>
        <v>9.5238095238095233E-2</v>
      </c>
      <c r="O117" s="147">
        <v>19</v>
      </c>
      <c r="P117" s="147">
        <v>0</v>
      </c>
      <c r="Q117" s="147">
        <v>0</v>
      </c>
    </row>
    <row r="118" spans="1:17" x14ac:dyDescent="0.6">
      <c r="A118" s="97" t="s">
        <v>106</v>
      </c>
      <c r="B118" s="134">
        <f t="shared" si="57"/>
        <v>17</v>
      </c>
      <c r="C118" s="147">
        <v>16</v>
      </c>
      <c r="D118" s="147">
        <v>1</v>
      </c>
      <c r="E118" s="147">
        <v>0</v>
      </c>
      <c r="F118" s="135">
        <f t="shared" si="55"/>
        <v>0.94117647058823528</v>
      </c>
      <c r="G118" s="147">
        <v>0</v>
      </c>
      <c r="H118" s="147">
        <v>1</v>
      </c>
      <c r="I118" s="147">
        <v>1</v>
      </c>
      <c r="J118" s="147">
        <v>1</v>
      </c>
      <c r="K118" s="147">
        <v>0</v>
      </c>
      <c r="L118" s="147">
        <v>0</v>
      </c>
      <c r="M118" s="147">
        <v>0</v>
      </c>
      <c r="N118" s="135">
        <f t="shared" si="49"/>
        <v>0.2</v>
      </c>
      <c r="O118" s="147">
        <v>12</v>
      </c>
      <c r="P118" s="147">
        <v>0</v>
      </c>
      <c r="Q118" s="147">
        <v>2</v>
      </c>
    </row>
    <row r="119" spans="1:17" x14ac:dyDescent="0.6">
      <c r="A119" s="97" t="s">
        <v>107</v>
      </c>
      <c r="B119" s="134">
        <f t="shared" si="57"/>
        <v>5</v>
      </c>
      <c r="C119" s="147">
        <v>5</v>
      </c>
      <c r="D119" s="147">
        <v>0</v>
      </c>
      <c r="E119" s="147">
        <v>0</v>
      </c>
      <c r="F119" s="135">
        <f t="shared" si="55"/>
        <v>1</v>
      </c>
      <c r="G119" s="147">
        <v>0</v>
      </c>
      <c r="H119" s="147">
        <v>0</v>
      </c>
      <c r="I119" s="147">
        <v>0</v>
      </c>
      <c r="J119" s="147">
        <v>0</v>
      </c>
      <c r="K119" s="147">
        <v>0</v>
      </c>
      <c r="L119" s="147">
        <v>0</v>
      </c>
      <c r="M119" s="147">
        <v>0</v>
      </c>
      <c r="N119" s="135">
        <f t="shared" si="49"/>
        <v>0</v>
      </c>
      <c r="O119" s="147">
        <v>5</v>
      </c>
      <c r="P119" s="147">
        <v>0</v>
      </c>
      <c r="Q119" s="147">
        <v>0</v>
      </c>
    </row>
    <row r="120" spans="1:17" x14ac:dyDescent="0.6">
      <c r="A120" s="97" t="s">
        <v>108</v>
      </c>
      <c r="B120" s="134">
        <f t="shared" si="57"/>
        <v>2</v>
      </c>
      <c r="C120" s="147">
        <v>1</v>
      </c>
      <c r="D120" s="147">
        <v>1</v>
      </c>
      <c r="E120" s="147">
        <v>0</v>
      </c>
      <c r="F120" s="135">
        <f t="shared" si="55"/>
        <v>0.5</v>
      </c>
      <c r="G120" s="147">
        <v>0</v>
      </c>
      <c r="H120" s="147">
        <v>0</v>
      </c>
      <c r="I120" s="147">
        <v>0</v>
      </c>
      <c r="J120" s="147">
        <v>1</v>
      </c>
      <c r="K120" s="147">
        <v>0</v>
      </c>
      <c r="L120" s="147">
        <v>0</v>
      </c>
      <c r="M120" s="147">
        <v>0</v>
      </c>
      <c r="N120" s="135">
        <f t="shared" si="49"/>
        <v>0.5</v>
      </c>
      <c r="O120" s="147">
        <v>1</v>
      </c>
      <c r="P120" s="147">
        <v>0</v>
      </c>
      <c r="Q120" s="147">
        <v>0</v>
      </c>
    </row>
    <row r="121" spans="1:17" x14ac:dyDescent="0.6">
      <c r="A121" s="97" t="s">
        <v>109</v>
      </c>
      <c r="B121" s="134">
        <f t="shared" si="57"/>
        <v>16</v>
      </c>
      <c r="C121" s="147">
        <v>15</v>
      </c>
      <c r="D121" s="147">
        <v>1</v>
      </c>
      <c r="E121" s="147">
        <v>0</v>
      </c>
      <c r="F121" s="135">
        <f t="shared" si="55"/>
        <v>0.9375</v>
      </c>
      <c r="G121" s="147">
        <v>0</v>
      </c>
      <c r="H121" s="147">
        <v>0</v>
      </c>
      <c r="I121" s="147">
        <v>1</v>
      </c>
      <c r="J121" s="147">
        <v>5</v>
      </c>
      <c r="K121" s="147">
        <v>1</v>
      </c>
      <c r="L121" s="147">
        <v>0</v>
      </c>
      <c r="M121" s="147">
        <v>0</v>
      </c>
      <c r="N121" s="135">
        <f t="shared" si="49"/>
        <v>0.46666666666666667</v>
      </c>
      <c r="O121" s="147">
        <v>8</v>
      </c>
      <c r="P121" s="147">
        <v>0</v>
      </c>
      <c r="Q121" s="147">
        <v>1</v>
      </c>
    </row>
    <row r="122" spans="1:17" x14ac:dyDescent="0.6">
      <c r="A122" s="97" t="s">
        <v>110</v>
      </c>
      <c r="B122" s="134">
        <f t="shared" si="57"/>
        <v>18</v>
      </c>
      <c r="C122" s="147">
        <v>18</v>
      </c>
      <c r="D122" s="147">
        <v>0</v>
      </c>
      <c r="E122" s="147">
        <v>0</v>
      </c>
      <c r="F122" s="135">
        <f t="shared" si="55"/>
        <v>1</v>
      </c>
      <c r="G122" s="147">
        <v>0</v>
      </c>
      <c r="H122" s="147">
        <v>0</v>
      </c>
      <c r="I122" s="147">
        <v>0</v>
      </c>
      <c r="J122" s="147">
        <v>1</v>
      </c>
      <c r="K122" s="147">
        <v>0</v>
      </c>
      <c r="L122" s="147">
        <v>0</v>
      </c>
      <c r="M122" s="147">
        <v>0</v>
      </c>
      <c r="N122" s="135">
        <f t="shared" si="49"/>
        <v>5.8823529411764705E-2</v>
      </c>
      <c r="O122" s="147">
        <v>16</v>
      </c>
      <c r="P122" s="147">
        <v>0</v>
      </c>
      <c r="Q122" s="147">
        <v>1</v>
      </c>
    </row>
    <row r="123" spans="1:17" x14ac:dyDescent="0.6">
      <c r="A123" s="97" t="s">
        <v>111</v>
      </c>
      <c r="B123" s="134">
        <f t="shared" si="57"/>
        <v>6</v>
      </c>
      <c r="C123" s="147">
        <v>5</v>
      </c>
      <c r="D123" s="147">
        <v>1</v>
      </c>
      <c r="E123" s="147">
        <v>0</v>
      </c>
      <c r="F123" s="135">
        <f t="shared" si="55"/>
        <v>0.83333333333333337</v>
      </c>
      <c r="G123" s="147">
        <v>0</v>
      </c>
      <c r="H123" s="147">
        <v>0</v>
      </c>
      <c r="I123" s="147">
        <v>1</v>
      </c>
      <c r="J123" s="147">
        <v>1</v>
      </c>
      <c r="K123" s="147">
        <v>0</v>
      </c>
      <c r="L123" s="147">
        <v>0</v>
      </c>
      <c r="M123" s="147">
        <v>0</v>
      </c>
      <c r="N123" s="135">
        <f t="shared" si="49"/>
        <v>0.4</v>
      </c>
      <c r="O123" s="147">
        <v>3</v>
      </c>
      <c r="P123" s="147">
        <v>0</v>
      </c>
      <c r="Q123" s="147">
        <v>1</v>
      </c>
    </row>
    <row r="124" spans="1:17" x14ac:dyDescent="0.6">
      <c r="A124" s="97" t="s">
        <v>112</v>
      </c>
      <c r="B124" s="136">
        <f>SUM(B106:B123)</f>
        <v>174</v>
      </c>
      <c r="C124" s="136">
        <f>SUM(C106:C123)</f>
        <v>151</v>
      </c>
      <c r="D124" s="136">
        <f t="shared" ref="D124:E124" si="58">SUM(D106:D123)</f>
        <v>21</v>
      </c>
      <c r="E124" s="136">
        <f t="shared" si="58"/>
        <v>2</v>
      </c>
      <c r="F124" s="137">
        <f t="shared" si="55"/>
        <v>0.86781609195402298</v>
      </c>
      <c r="G124" s="141">
        <v>0</v>
      </c>
      <c r="H124" s="141">
        <f>SUM(H106:H123)</f>
        <v>3</v>
      </c>
      <c r="I124" s="141">
        <f t="shared" ref="I124:M124" si="59">SUM(I106:I123)</f>
        <v>9</v>
      </c>
      <c r="J124" s="141">
        <f t="shared" si="59"/>
        <v>15</v>
      </c>
      <c r="K124" s="141">
        <f t="shared" si="59"/>
        <v>1</v>
      </c>
      <c r="L124" s="141">
        <f t="shared" si="59"/>
        <v>0</v>
      </c>
      <c r="M124" s="141">
        <f t="shared" si="59"/>
        <v>2</v>
      </c>
      <c r="N124" s="137">
        <f t="shared" si="49"/>
        <v>0.18072289156626506</v>
      </c>
      <c r="O124" s="141">
        <f>SUM(O106:O123)</f>
        <v>134</v>
      </c>
      <c r="P124" s="141">
        <f t="shared" ref="P124:Q124" si="60">SUM(P106:P123)</f>
        <v>4</v>
      </c>
      <c r="Q124" s="141">
        <f t="shared" si="60"/>
        <v>6</v>
      </c>
    </row>
    <row r="125" spans="1:17" x14ac:dyDescent="0.6">
      <c r="A125" s="98" t="s">
        <v>38</v>
      </c>
      <c r="B125" s="138">
        <f>B93+B105+B124</f>
        <v>978</v>
      </c>
      <c r="C125" s="138">
        <f>C93+C105+C124</f>
        <v>778</v>
      </c>
      <c r="D125" s="138">
        <f>D93+D105+D124</f>
        <v>194</v>
      </c>
      <c r="E125" s="138">
        <f>E93+E105+E124</f>
        <v>6</v>
      </c>
      <c r="F125" s="139">
        <f t="shared" si="55"/>
        <v>0.79550102249488752</v>
      </c>
      <c r="G125" s="138">
        <f t="shared" ref="G125:M125" si="61">G93+G105+G124</f>
        <v>0</v>
      </c>
      <c r="H125" s="138">
        <f t="shared" si="61"/>
        <v>49</v>
      </c>
      <c r="I125" s="138">
        <f t="shared" si="61"/>
        <v>119</v>
      </c>
      <c r="J125" s="138">
        <f t="shared" si="61"/>
        <v>120</v>
      </c>
      <c r="K125" s="138">
        <f t="shared" si="61"/>
        <v>11</v>
      </c>
      <c r="L125" s="138">
        <f t="shared" si="61"/>
        <v>1</v>
      </c>
      <c r="M125" s="138">
        <f t="shared" si="61"/>
        <v>26</v>
      </c>
      <c r="N125" s="139">
        <f t="shared" si="49"/>
        <v>0.35434782608695653</v>
      </c>
      <c r="O125" s="138">
        <f>O93+O105+O124</f>
        <v>588</v>
      </c>
      <c r="P125" s="138">
        <f>P93+P105+P124</f>
        <v>44</v>
      </c>
      <c r="Q125" s="138">
        <f>Q93+Q105+Q124</f>
        <v>20</v>
      </c>
    </row>
    <row r="126" spans="1:17" x14ac:dyDescent="0.6">
      <c r="A126" s="112" t="s">
        <v>113</v>
      </c>
      <c r="B126" s="138"/>
      <c r="C126" s="138"/>
      <c r="D126" s="138"/>
      <c r="E126" s="138"/>
      <c r="F126" s="139"/>
      <c r="G126" s="138"/>
      <c r="H126" s="138"/>
      <c r="I126" s="138"/>
      <c r="J126" s="138"/>
      <c r="K126" s="138"/>
      <c r="L126" s="138"/>
      <c r="M126" s="138"/>
      <c r="N126" s="139"/>
      <c r="O126" s="138"/>
      <c r="P126" s="138"/>
      <c r="Q126" s="138"/>
    </row>
    <row r="127" spans="1:17" x14ac:dyDescent="0.6">
      <c r="A127" s="112"/>
      <c r="B127" s="138"/>
      <c r="C127" s="138"/>
      <c r="D127" s="138"/>
      <c r="E127" s="138"/>
      <c r="F127" s="139"/>
      <c r="G127" s="138"/>
      <c r="H127" s="138"/>
      <c r="I127" s="138"/>
      <c r="J127" s="138"/>
      <c r="K127" s="138"/>
      <c r="L127" s="138"/>
      <c r="M127" s="138"/>
      <c r="N127" s="139"/>
      <c r="O127" s="138"/>
      <c r="P127" s="138"/>
      <c r="Q127" s="138"/>
    </row>
    <row r="128" spans="1:17" x14ac:dyDescent="0.6">
      <c r="A128" s="128" t="s">
        <v>127</v>
      </c>
      <c r="B128" s="138"/>
      <c r="C128" s="138"/>
      <c r="D128" s="138"/>
      <c r="E128" s="138"/>
      <c r="F128" s="139"/>
      <c r="G128" s="138"/>
      <c r="H128" s="138"/>
      <c r="I128" s="138"/>
      <c r="J128" s="138"/>
      <c r="K128" s="138"/>
      <c r="L128" s="138"/>
      <c r="M128" s="138"/>
      <c r="N128" s="139"/>
      <c r="O128" s="138"/>
      <c r="P128" s="138"/>
      <c r="Q128" s="138"/>
    </row>
    <row r="129" spans="1:27" x14ac:dyDescent="0.6">
      <c r="A129" s="97" t="s">
        <v>128</v>
      </c>
      <c r="B129" s="134">
        <f>C129+D129+E129</f>
        <v>21</v>
      </c>
      <c r="C129" s="147">
        <v>10</v>
      </c>
      <c r="D129" s="147">
        <v>11</v>
      </c>
      <c r="E129" s="147">
        <v>0</v>
      </c>
      <c r="F129" s="135">
        <f t="shared" si="55"/>
        <v>0.47619047619047616</v>
      </c>
      <c r="G129" s="147">
        <v>0</v>
      </c>
      <c r="H129" s="147">
        <v>0</v>
      </c>
      <c r="I129" s="147">
        <v>0</v>
      </c>
      <c r="J129" s="147">
        <v>2</v>
      </c>
      <c r="K129" s="147">
        <v>0</v>
      </c>
      <c r="L129" s="147">
        <v>0</v>
      </c>
      <c r="M129" s="147">
        <v>0</v>
      </c>
      <c r="N129" s="135">
        <f t="shared" ref="N129:N139" si="62">(G129+H129+I129+J129+K129+L129+M129)/(E129+G129+H129+I129+J129+K129+L129+M129+O129)</f>
        <v>0.13333333333333333</v>
      </c>
      <c r="O129" s="147">
        <v>13</v>
      </c>
      <c r="P129" s="147">
        <v>6</v>
      </c>
      <c r="Q129" s="147">
        <v>0</v>
      </c>
    </row>
    <row r="130" spans="1:27" x14ac:dyDescent="0.6">
      <c r="A130" s="97" t="s">
        <v>129</v>
      </c>
      <c r="B130" s="134">
        <f>C130+D130+E130</f>
        <v>8</v>
      </c>
      <c r="C130" s="147">
        <v>5</v>
      </c>
      <c r="D130" s="147">
        <v>3</v>
      </c>
      <c r="E130" s="147">
        <v>0</v>
      </c>
      <c r="F130" s="135">
        <f t="shared" si="55"/>
        <v>0.625</v>
      </c>
      <c r="G130" s="147">
        <v>0</v>
      </c>
      <c r="H130" s="147">
        <v>0</v>
      </c>
      <c r="I130" s="147">
        <v>0</v>
      </c>
      <c r="J130" s="147">
        <v>0</v>
      </c>
      <c r="K130" s="147">
        <v>0</v>
      </c>
      <c r="L130" s="147">
        <v>0</v>
      </c>
      <c r="M130" s="147">
        <v>0</v>
      </c>
      <c r="N130" s="135">
        <f t="shared" si="62"/>
        <v>0</v>
      </c>
      <c r="O130" s="147">
        <v>8</v>
      </c>
      <c r="P130" s="147">
        <v>0</v>
      </c>
      <c r="Q130" s="147">
        <v>0</v>
      </c>
    </row>
    <row r="131" spans="1:27" x14ac:dyDescent="0.6">
      <c r="A131" s="98" t="s">
        <v>22</v>
      </c>
      <c r="B131" s="136">
        <f>SUM(B129:B130)</f>
        <v>29</v>
      </c>
      <c r="C131" s="136">
        <f t="shared" ref="C131:E131" si="63">SUM(C129:C130)</f>
        <v>15</v>
      </c>
      <c r="D131" s="136">
        <f t="shared" si="63"/>
        <v>14</v>
      </c>
      <c r="E131" s="136">
        <f t="shared" si="63"/>
        <v>0</v>
      </c>
      <c r="F131" s="137">
        <f t="shared" si="55"/>
        <v>0.51724137931034486</v>
      </c>
      <c r="G131" s="136">
        <f>SUM(G129:G130)</f>
        <v>0</v>
      </c>
      <c r="H131" s="136">
        <f t="shared" ref="H131:M131" si="64">SUM(H129:H130)</f>
        <v>0</v>
      </c>
      <c r="I131" s="136">
        <f t="shared" si="64"/>
        <v>0</v>
      </c>
      <c r="J131" s="136">
        <f t="shared" si="64"/>
        <v>2</v>
      </c>
      <c r="K131" s="136">
        <f t="shared" si="64"/>
        <v>0</v>
      </c>
      <c r="L131" s="136">
        <f t="shared" si="64"/>
        <v>0</v>
      </c>
      <c r="M131" s="136">
        <f t="shared" si="64"/>
        <v>0</v>
      </c>
      <c r="N131" s="137">
        <f t="shared" si="62"/>
        <v>8.6956521739130432E-2</v>
      </c>
      <c r="O131" s="136">
        <f>SUM(O129:O130)</f>
        <v>21</v>
      </c>
      <c r="P131" s="136">
        <f t="shared" ref="P131:Q131" si="65">SUM(P129:P130)</f>
        <v>6</v>
      </c>
      <c r="Q131" s="136">
        <f t="shared" si="65"/>
        <v>0</v>
      </c>
    </row>
    <row r="132" spans="1:27" x14ac:dyDescent="0.6">
      <c r="A132" s="97" t="s">
        <v>130</v>
      </c>
      <c r="B132" s="134">
        <f>C132+D132+E132</f>
        <v>16</v>
      </c>
      <c r="C132" s="147">
        <v>13</v>
      </c>
      <c r="D132" s="147">
        <v>3</v>
      </c>
      <c r="E132" s="147">
        <v>0</v>
      </c>
      <c r="F132" s="135">
        <f t="shared" si="55"/>
        <v>0.8125</v>
      </c>
      <c r="G132" s="147">
        <v>0</v>
      </c>
      <c r="H132" s="147">
        <v>0</v>
      </c>
      <c r="I132" s="147">
        <v>1</v>
      </c>
      <c r="J132" s="147">
        <v>0</v>
      </c>
      <c r="K132" s="147">
        <v>0</v>
      </c>
      <c r="L132" s="147">
        <v>0</v>
      </c>
      <c r="M132" s="147">
        <v>1</v>
      </c>
      <c r="N132" s="135">
        <f t="shared" si="62"/>
        <v>0.14285714285714285</v>
      </c>
      <c r="O132" s="147">
        <v>12</v>
      </c>
      <c r="P132" s="147">
        <v>1</v>
      </c>
      <c r="Q132" s="147">
        <v>1</v>
      </c>
    </row>
    <row r="133" spans="1:27" x14ac:dyDescent="0.6">
      <c r="A133" s="97" t="s">
        <v>131</v>
      </c>
      <c r="B133" s="134">
        <f t="shared" ref="B133:B134" si="66">C133+D133+E133</f>
        <v>5</v>
      </c>
      <c r="C133" s="147">
        <v>4</v>
      </c>
      <c r="D133" s="147">
        <v>1</v>
      </c>
      <c r="E133" s="147">
        <v>0</v>
      </c>
      <c r="F133" s="135">
        <f t="shared" si="55"/>
        <v>0.8</v>
      </c>
      <c r="G133" s="147">
        <v>0</v>
      </c>
      <c r="H133" s="147">
        <v>0</v>
      </c>
      <c r="I133" s="147">
        <v>0</v>
      </c>
      <c r="J133" s="147">
        <v>1</v>
      </c>
      <c r="K133" s="147">
        <v>0</v>
      </c>
      <c r="L133" s="147">
        <v>0</v>
      </c>
      <c r="M133" s="147">
        <v>0</v>
      </c>
      <c r="N133" s="135">
        <f t="shared" si="62"/>
        <v>0.2</v>
      </c>
      <c r="O133" s="147">
        <v>4</v>
      </c>
      <c r="P133" s="147">
        <v>0</v>
      </c>
      <c r="Q133" s="147">
        <v>0</v>
      </c>
    </row>
    <row r="134" spans="1:27" x14ac:dyDescent="0.6">
      <c r="A134" s="97" t="s">
        <v>132</v>
      </c>
      <c r="B134" s="134">
        <f t="shared" si="66"/>
        <v>23</v>
      </c>
      <c r="C134" s="147">
        <v>11</v>
      </c>
      <c r="D134" s="147">
        <v>12</v>
      </c>
      <c r="E134" s="147">
        <v>0</v>
      </c>
      <c r="F134" s="135">
        <f t="shared" si="55"/>
        <v>0.47826086956521741</v>
      </c>
      <c r="G134" s="147">
        <v>0</v>
      </c>
      <c r="H134" s="147">
        <v>2</v>
      </c>
      <c r="I134" s="147">
        <v>1</v>
      </c>
      <c r="J134" s="147">
        <v>3</v>
      </c>
      <c r="K134" s="147">
        <v>0</v>
      </c>
      <c r="L134" s="147">
        <v>0</v>
      </c>
      <c r="M134" s="147">
        <v>0</v>
      </c>
      <c r="N134" s="135">
        <f t="shared" si="62"/>
        <v>0.27272727272727271</v>
      </c>
      <c r="O134" s="147">
        <v>16</v>
      </c>
      <c r="P134" s="147">
        <v>0</v>
      </c>
      <c r="Q134" s="147">
        <v>1</v>
      </c>
    </row>
    <row r="135" spans="1:27" x14ac:dyDescent="0.6">
      <c r="A135" s="98" t="s">
        <v>33</v>
      </c>
      <c r="B135" s="136">
        <f>SUM(B132:B134)</f>
        <v>44</v>
      </c>
      <c r="C135" s="136">
        <f t="shared" ref="C135:E135" si="67">SUM(C132:C134)</f>
        <v>28</v>
      </c>
      <c r="D135" s="136">
        <f t="shared" si="67"/>
        <v>16</v>
      </c>
      <c r="E135" s="136">
        <f t="shared" si="67"/>
        <v>0</v>
      </c>
      <c r="F135" s="137">
        <f t="shared" si="55"/>
        <v>0.63636363636363635</v>
      </c>
      <c r="G135" s="136">
        <f>SUM(G132:G134)</f>
        <v>0</v>
      </c>
      <c r="H135" s="136">
        <f t="shared" ref="H135:M135" si="68">SUM(H132:H134)</f>
        <v>2</v>
      </c>
      <c r="I135" s="136">
        <f t="shared" si="68"/>
        <v>2</v>
      </c>
      <c r="J135" s="136">
        <f t="shared" si="68"/>
        <v>4</v>
      </c>
      <c r="K135" s="136">
        <f t="shared" si="68"/>
        <v>0</v>
      </c>
      <c r="L135" s="136">
        <f t="shared" si="68"/>
        <v>0</v>
      </c>
      <c r="M135" s="136">
        <f t="shared" si="68"/>
        <v>1</v>
      </c>
      <c r="N135" s="137">
        <f t="shared" si="62"/>
        <v>0.21951219512195122</v>
      </c>
      <c r="O135" s="136">
        <f>SUM(O132:O134)</f>
        <v>32</v>
      </c>
      <c r="P135" s="136">
        <f t="shared" ref="P135:Q135" si="69">SUM(P132:P134)</f>
        <v>1</v>
      </c>
      <c r="Q135" s="136">
        <f t="shared" si="69"/>
        <v>2</v>
      </c>
    </row>
    <row r="136" spans="1:27" x14ac:dyDescent="0.6">
      <c r="A136" s="112" t="s">
        <v>133</v>
      </c>
      <c r="B136" s="138">
        <f>B131+B135</f>
        <v>73</v>
      </c>
      <c r="C136" s="138">
        <f t="shared" ref="C136:E136" si="70">C131+C135</f>
        <v>43</v>
      </c>
      <c r="D136" s="138">
        <f t="shared" si="70"/>
        <v>30</v>
      </c>
      <c r="E136" s="138">
        <f t="shared" si="70"/>
        <v>0</v>
      </c>
      <c r="F136" s="139">
        <f t="shared" si="55"/>
        <v>0.58904109589041098</v>
      </c>
      <c r="G136" s="138">
        <f>G131+G135</f>
        <v>0</v>
      </c>
      <c r="H136" s="138">
        <f t="shared" ref="H136:M136" si="71">H131+H135</f>
        <v>2</v>
      </c>
      <c r="I136" s="138">
        <f t="shared" si="71"/>
        <v>2</v>
      </c>
      <c r="J136" s="138">
        <f t="shared" si="71"/>
        <v>6</v>
      </c>
      <c r="K136" s="138">
        <f t="shared" si="71"/>
        <v>0</v>
      </c>
      <c r="L136" s="138">
        <f t="shared" si="71"/>
        <v>0</v>
      </c>
      <c r="M136" s="138">
        <f t="shared" si="71"/>
        <v>1</v>
      </c>
      <c r="N136" s="139">
        <f t="shared" si="62"/>
        <v>0.171875</v>
      </c>
      <c r="O136" s="138">
        <f>+O131+O135</f>
        <v>53</v>
      </c>
      <c r="P136" s="138">
        <f t="shared" ref="P136:Q136" si="72">+P131+P135</f>
        <v>7</v>
      </c>
      <c r="Q136" s="138">
        <f t="shared" si="72"/>
        <v>2</v>
      </c>
    </row>
    <row r="137" spans="1:27" x14ac:dyDescent="0.6">
      <c r="A137" s="114" t="s">
        <v>134</v>
      </c>
      <c r="B137" s="138">
        <f>C137+D137+E137</f>
        <v>3326</v>
      </c>
      <c r="C137" s="138">
        <f>C34+C51+C66+C83+C125+C136</f>
        <v>2064</v>
      </c>
      <c r="D137" s="138">
        <f>D34+D51+D66+D83+D125+D136</f>
        <v>1247</v>
      </c>
      <c r="E137" s="138">
        <f>E34+E51+E66+E83+E125+E136</f>
        <v>15</v>
      </c>
      <c r="F137" s="139">
        <f t="shared" si="55"/>
        <v>0.62056524353577869</v>
      </c>
      <c r="G137" s="138">
        <f t="shared" ref="G137:M137" si="73">G34+G51+G66+G83+G125+G136</f>
        <v>2</v>
      </c>
      <c r="H137" s="138">
        <f t="shared" si="73"/>
        <v>220</v>
      </c>
      <c r="I137" s="138">
        <f t="shared" si="73"/>
        <v>284</v>
      </c>
      <c r="J137" s="138">
        <f t="shared" si="73"/>
        <v>272</v>
      </c>
      <c r="K137" s="138">
        <f t="shared" si="73"/>
        <v>15</v>
      </c>
      <c r="L137" s="138">
        <f t="shared" si="73"/>
        <v>2</v>
      </c>
      <c r="M137" s="138">
        <f t="shared" si="73"/>
        <v>76</v>
      </c>
      <c r="N137" s="139">
        <f>(G137+H137+I137+J137+K137+L137+M137)/(E137+G137+H137+I137+J137+K137+L137+M137+O137)</f>
        <v>0.3639782699540326</v>
      </c>
      <c r="O137" s="138">
        <f>O34+O51+O66+O83+O125+O136</f>
        <v>1507</v>
      </c>
      <c r="P137" s="138">
        <f>P34+P51+P66+P83+P125+P136</f>
        <v>894</v>
      </c>
      <c r="Q137" s="138">
        <f>Q34+Q51+Q66+Q83+Q125+Q136</f>
        <v>54</v>
      </c>
    </row>
    <row r="138" spans="1:27" x14ac:dyDescent="0.6">
      <c r="A138" s="114" t="s">
        <v>135</v>
      </c>
      <c r="B138" s="141">
        <f>C138+D138+E138</f>
        <v>158</v>
      </c>
      <c r="C138" s="141">
        <v>122</v>
      </c>
      <c r="D138" s="141">
        <v>34</v>
      </c>
      <c r="E138" s="141">
        <v>2</v>
      </c>
      <c r="F138" s="142">
        <f t="shared" si="55"/>
        <v>0.77215189873417722</v>
      </c>
      <c r="G138" s="141">
        <v>0</v>
      </c>
      <c r="H138" s="141">
        <v>8</v>
      </c>
      <c r="I138" s="141">
        <v>5</v>
      </c>
      <c r="J138" s="141">
        <v>10</v>
      </c>
      <c r="K138" s="141">
        <v>0</v>
      </c>
      <c r="L138" s="141">
        <v>0</v>
      </c>
      <c r="M138" s="141">
        <v>2</v>
      </c>
      <c r="N138" s="137">
        <f t="shared" si="62"/>
        <v>0.32051282051282054</v>
      </c>
      <c r="O138" s="141">
        <v>51</v>
      </c>
      <c r="P138" s="141">
        <v>3</v>
      </c>
      <c r="Q138" s="141">
        <v>79</v>
      </c>
    </row>
    <row r="139" spans="1:27" x14ac:dyDescent="0.6">
      <c r="A139" s="98" t="s">
        <v>136</v>
      </c>
      <c r="B139" s="138">
        <f>C139+D139+E139</f>
        <v>3484</v>
      </c>
      <c r="C139" s="138">
        <f>SUM(C34+C51+C66+C83+C125+C136+C138)</f>
        <v>2186</v>
      </c>
      <c r="D139" s="138">
        <f>SUM(D34+D51+D66+D83+D125+D136+D138)</f>
        <v>1281</v>
      </c>
      <c r="E139" s="138">
        <f>SUM(E34+E51+E66+E83+E125+E136+E138)</f>
        <v>17</v>
      </c>
      <c r="F139" s="143">
        <f t="shared" si="55"/>
        <v>0.62743972445464979</v>
      </c>
      <c r="G139" s="138">
        <f>SUM(G137:G138)</f>
        <v>2</v>
      </c>
      <c r="H139" s="138">
        <f>SUM(H137:H138)</f>
        <v>228</v>
      </c>
      <c r="I139" s="138">
        <f t="shared" ref="I139:M139" si="74">SUM(I137:I138)</f>
        <v>289</v>
      </c>
      <c r="J139" s="138">
        <f t="shared" si="74"/>
        <v>282</v>
      </c>
      <c r="K139" s="138">
        <f t="shared" si="74"/>
        <v>15</v>
      </c>
      <c r="L139" s="138">
        <f t="shared" si="74"/>
        <v>2</v>
      </c>
      <c r="M139" s="138">
        <f t="shared" si="74"/>
        <v>78</v>
      </c>
      <c r="N139" s="144">
        <f t="shared" si="62"/>
        <v>0.36260623229461758</v>
      </c>
      <c r="O139" s="138">
        <f>SUM(O137:O138)</f>
        <v>1558</v>
      </c>
      <c r="P139" s="138">
        <f t="shared" ref="P139:Q139" si="75">SUM(P137:P138)</f>
        <v>897</v>
      </c>
      <c r="Q139" s="138">
        <f t="shared" si="75"/>
        <v>133</v>
      </c>
    </row>
    <row r="140" spans="1:27" x14ac:dyDescent="0.6">
      <c r="A140" s="76" t="s">
        <v>140</v>
      </c>
      <c r="B140" s="126"/>
      <c r="C140" s="126"/>
      <c r="D140" s="126"/>
      <c r="E140" s="126"/>
      <c r="F140" s="126"/>
      <c r="G140" s="126"/>
      <c r="H140" s="126"/>
      <c r="I140" s="126"/>
      <c r="J140" s="126"/>
      <c r="K140" s="126"/>
      <c r="L140" s="126"/>
      <c r="M140" s="126"/>
      <c r="N140" s="126"/>
      <c r="O140" s="126"/>
      <c r="P140" s="126"/>
      <c r="Q140" s="126"/>
      <c r="R140" s="133"/>
      <c r="S140" s="129"/>
      <c r="T140" s="129"/>
      <c r="U140" s="129"/>
      <c r="V140" s="129"/>
      <c r="W140" s="129"/>
      <c r="X140" s="129"/>
      <c r="Y140" s="129"/>
      <c r="Z140" s="129"/>
      <c r="AA140" s="129"/>
    </row>
    <row r="141" spans="1:27" x14ac:dyDescent="0.6">
      <c r="A141" s="77" t="s">
        <v>141</v>
      </c>
      <c r="B141" s="126"/>
      <c r="C141" s="126"/>
      <c r="D141" s="126"/>
      <c r="E141" s="126"/>
      <c r="F141" s="126"/>
      <c r="G141" s="126"/>
      <c r="H141" s="126"/>
      <c r="I141" s="126"/>
      <c r="J141" s="126"/>
      <c r="K141" s="126"/>
      <c r="L141" s="126"/>
      <c r="M141" s="126"/>
      <c r="N141" s="126"/>
      <c r="O141" s="126"/>
      <c r="P141" s="126"/>
      <c r="Q141" s="126"/>
      <c r="R141" s="133"/>
      <c r="S141" s="129"/>
      <c r="T141" s="129"/>
      <c r="U141" s="129"/>
      <c r="V141" s="129"/>
      <c r="W141" s="129"/>
      <c r="X141" s="129"/>
      <c r="Y141" s="129"/>
      <c r="Z141" s="129"/>
      <c r="AA141" s="129"/>
    </row>
  </sheetData>
  <pageMargins left="0.7" right="0.7" top="0.75" bottom="0.75" header="0.3" footer="0.3"/>
  <pageSetup scale="50" orientation="landscape" r:id="rId1"/>
  <headerFooter>
    <oddHeader xml:space="preserve">&amp;L&amp;"-,Bold"&amp;11Program Level Data&amp;C&amp;"-,Bold"&amp;11Table 37&amp;R&amp;"-,Bold"&amp;11Graduate Program Enrollment by Gender and Ethnicity 
</oddHeader>
    <oddFooter>&amp;L&amp;"-,Bold"&amp;11Office of Institutional Research, UMass Boston</oddFooter>
  </headerFooter>
  <rowBreaks count="2" manualBreakCount="2">
    <brk id="51" max="16" man="1"/>
    <brk id="83" max="1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B8ACB8-3139-46BD-BA2F-A61D2C8E5E7C}">
  <dimension ref="A1:AA144"/>
  <sheetViews>
    <sheetView zoomScaleNormal="100" workbookViewId="0">
      <pane ySplit="2" topLeftCell="A23" activePane="bottomLeft" state="frozen"/>
      <selection pane="bottomLeft"/>
    </sheetView>
  </sheetViews>
  <sheetFormatPr defaultRowHeight="15.6" x14ac:dyDescent="0.6"/>
  <cols>
    <col min="1" max="1" width="43.34765625" style="129" customWidth="1"/>
    <col min="2" max="2" width="6.34765625" style="129" customWidth="1"/>
    <col min="3" max="3" width="7.5" style="129" customWidth="1"/>
    <col min="4" max="4" width="6.09765625" style="129" customWidth="1"/>
    <col min="5" max="7" width="8.75" style="129"/>
    <col min="8" max="8" width="5.5" style="129" customWidth="1"/>
    <col min="9" max="14" width="8.75" style="129"/>
    <col min="15" max="15" width="7" style="129" customWidth="1"/>
    <col min="16" max="17" width="8.75" style="129"/>
  </cols>
  <sheetData>
    <row r="1" spans="1:18" ht="20.399999999999999" x14ac:dyDescent="0.75">
      <c r="A1" s="12" t="s">
        <v>137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</row>
    <row r="2" spans="1:18" ht="57.9" x14ac:dyDescent="0.6">
      <c r="A2" s="108"/>
      <c r="B2" s="109" t="s">
        <v>1</v>
      </c>
      <c r="C2" s="109" t="s">
        <v>2</v>
      </c>
      <c r="D2" s="109" t="s">
        <v>3</v>
      </c>
      <c r="E2" s="109" t="s">
        <v>4</v>
      </c>
      <c r="F2" s="109" t="s">
        <v>5</v>
      </c>
      <c r="G2" s="110" t="s">
        <v>6</v>
      </c>
      <c r="H2" s="109" t="s">
        <v>7</v>
      </c>
      <c r="I2" s="110" t="s">
        <v>8</v>
      </c>
      <c r="J2" s="110" t="s">
        <v>9</v>
      </c>
      <c r="K2" s="110" t="s">
        <v>10</v>
      </c>
      <c r="L2" s="110" t="s">
        <v>11</v>
      </c>
      <c r="M2" s="110" t="s">
        <v>12</v>
      </c>
      <c r="N2" s="110" t="s">
        <v>13</v>
      </c>
      <c r="O2" s="109" t="s">
        <v>14</v>
      </c>
      <c r="P2" s="110" t="s">
        <v>15</v>
      </c>
      <c r="Q2" s="110" t="s">
        <v>16</v>
      </c>
    </row>
    <row r="3" spans="1:18" x14ac:dyDescent="0.6">
      <c r="A3" s="127" t="s">
        <v>17</v>
      </c>
      <c r="B3" s="108"/>
      <c r="C3" s="108"/>
      <c r="D3" s="108"/>
      <c r="E3" s="108"/>
      <c r="F3" s="108"/>
      <c r="G3" s="111"/>
      <c r="H3" s="108"/>
      <c r="I3" s="111"/>
      <c r="J3" s="111"/>
      <c r="K3" s="108"/>
      <c r="L3" s="111"/>
      <c r="M3" s="111"/>
      <c r="N3" s="111"/>
      <c r="O3" s="108"/>
      <c r="P3" s="111"/>
      <c r="Q3" s="108"/>
    </row>
    <row r="4" spans="1:18" x14ac:dyDescent="0.6">
      <c r="A4" s="97" t="s">
        <v>18</v>
      </c>
      <c r="B4" s="89">
        <f>C4+D4+E4</f>
        <v>19</v>
      </c>
      <c r="C4" s="89">
        <v>14</v>
      </c>
      <c r="D4" s="89">
        <v>5</v>
      </c>
      <c r="E4" s="89">
        <v>0</v>
      </c>
      <c r="F4" s="90">
        <f>C4/B4</f>
        <v>0.73684210526315785</v>
      </c>
      <c r="G4" s="89">
        <v>0</v>
      </c>
      <c r="H4" s="89">
        <v>1</v>
      </c>
      <c r="I4" s="89">
        <v>0</v>
      </c>
      <c r="J4" s="89">
        <v>3</v>
      </c>
      <c r="K4" s="89">
        <v>0</v>
      </c>
      <c r="L4" s="89">
        <v>0</v>
      </c>
      <c r="M4" s="89">
        <v>0</v>
      </c>
      <c r="N4" s="90">
        <f>(G4+H4+I4+J4+K4+L4+M4)/(E4+G4+H4+I4+J4+K4+L4+M4+O4)</f>
        <v>0.44444444444444442</v>
      </c>
      <c r="O4" s="89">
        <v>5</v>
      </c>
      <c r="P4" s="89">
        <v>9</v>
      </c>
      <c r="Q4" s="89">
        <v>1</v>
      </c>
      <c r="R4" s="120"/>
    </row>
    <row r="5" spans="1:18" x14ac:dyDescent="0.6">
      <c r="A5" s="97" t="s">
        <v>19</v>
      </c>
      <c r="B5" s="89">
        <f t="shared" ref="B5:B7" si="0">C5+D5+E5</f>
        <v>53</v>
      </c>
      <c r="C5" s="89">
        <v>46</v>
      </c>
      <c r="D5" s="89">
        <v>7</v>
      </c>
      <c r="E5" s="89">
        <v>0</v>
      </c>
      <c r="F5" s="90">
        <f>C5/B5</f>
        <v>0.86792452830188682</v>
      </c>
      <c r="G5" s="89">
        <v>0</v>
      </c>
      <c r="H5" s="89">
        <v>6</v>
      </c>
      <c r="I5" s="89">
        <v>10</v>
      </c>
      <c r="J5" s="89">
        <v>9</v>
      </c>
      <c r="K5" s="89">
        <v>0</v>
      </c>
      <c r="L5" s="89">
        <v>0</v>
      </c>
      <c r="M5" s="89">
        <v>2</v>
      </c>
      <c r="N5" s="90">
        <f t="shared" ref="N5:N6" si="1">(G5+H5+I5+J5+K5+L5+M5)/(E5+G5+H5+I5+J5+K5+L5+M5+O5)</f>
        <v>0.61363636363636365</v>
      </c>
      <c r="O5" s="89">
        <v>17</v>
      </c>
      <c r="P5" s="89">
        <v>9</v>
      </c>
      <c r="Q5" s="89">
        <v>0</v>
      </c>
      <c r="R5" s="120"/>
    </row>
    <row r="6" spans="1:18" x14ac:dyDescent="0.6">
      <c r="A6" s="97" t="s">
        <v>20</v>
      </c>
      <c r="B6" s="89">
        <f t="shared" si="0"/>
        <v>16</v>
      </c>
      <c r="C6" s="89">
        <v>11</v>
      </c>
      <c r="D6" s="89">
        <v>5</v>
      </c>
      <c r="E6" s="89">
        <v>0</v>
      </c>
      <c r="F6" s="90">
        <f>C6/B6</f>
        <v>0.6875</v>
      </c>
      <c r="G6" s="89">
        <v>1</v>
      </c>
      <c r="H6" s="89">
        <v>0</v>
      </c>
      <c r="I6" s="89">
        <v>0</v>
      </c>
      <c r="J6" s="89">
        <v>2</v>
      </c>
      <c r="K6" s="89">
        <v>0</v>
      </c>
      <c r="L6" s="89">
        <v>0</v>
      </c>
      <c r="M6" s="89">
        <v>0</v>
      </c>
      <c r="N6" s="90">
        <f t="shared" si="1"/>
        <v>0.25</v>
      </c>
      <c r="O6" s="89">
        <v>9</v>
      </c>
      <c r="P6" s="89">
        <v>4</v>
      </c>
      <c r="Q6" s="89">
        <v>0</v>
      </c>
      <c r="R6" s="120"/>
    </row>
    <row r="7" spans="1:18" x14ac:dyDescent="0.6">
      <c r="A7" s="97" t="s">
        <v>21</v>
      </c>
      <c r="B7" s="89">
        <f t="shared" si="0"/>
        <v>34</v>
      </c>
      <c r="C7" s="89">
        <v>24</v>
      </c>
      <c r="D7" s="89">
        <v>10</v>
      </c>
      <c r="E7" s="89">
        <v>0</v>
      </c>
      <c r="F7" s="90">
        <f>C7/B7</f>
        <v>0.70588235294117652</v>
      </c>
      <c r="G7" s="89">
        <v>0</v>
      </c>
      <c r="H7" s="89">
        <v>3</v>
      </c>
      <c r="I7" s="89">
        <v>2</v>
      </c>
      <c r="J7" s="89">
        <v>5</v>
      </c>
      <c r="K7" s="89">
        <v>0</v>
      </c>
      <c r="L7" s="89">
        <v>0</v>
      </c>
      <c r="M7" s="89">
        <v>1</v>
      </c>
      <c r="N7" s="90">
        <f>(G7+H7+I7+J7+K7+L7+M7)/(E7+G7+H7+I7+J7+K7+L7+M7+O7)</f>
        <v>0.34375</v>
      </c>
      <c r="O7" s="89">
        <v>21</v>
      </c>
      <c r="P7" s="89">
        <v>2</v>
      </c>
      <c r="Q7" s="89">
        <v>0</v>
      </c>
      <c r="R7" s="120"/>
    </row>
    <row r="8" spans="1:18" x14ac:dyDescent="0.6">
      <c r="A8" s="98" t="s">
        <v>22</v>
      </c>
      <c r="B8" s="102">
        <f>SUM(B4:B7)</f>
        <v>122</v>
      </c>
      <c r="C8" s="102">
        <f>SUM(C4:C7)</f>
        <v>95</v>
      </c>
      <c r="D8" s="102">
        <f>SUM(D4:D7)</f>
        <v>27</v>
      </c>
      <c r="E8" s="102">
        <f>SUM(E4:E7)</f>
        <v>0</v>
      </c>
      <c r="F8" s="103">
        <f>C8/B8</f>
        <v>0.77868852459016391</v>
      </c>
      <c r="G8" s="102">
        <f t="shared" ref="G8:M8" si="2">SUM(G4:G7)</f>
        <v>1</v>
      </c>
      <c r="H8" s="102">
        <f t="shared" si="2"/>
        <v>10</v>
      </c>
      <c r="I8" s="102">
        <f t="shared" si="2"/>
        <v>12</v>
      </c>
      <c r="J8" s="102">
        <f t="shared" si="2"/>
        <v>19</v>
      </c>
      <c r="K8" s="102">
        <f t="shared" si="2"/>
        <v>0</v>
      </c>
      <c r="L8" s="102">
        <f t="shared" si="2"/>
        <v>0</v>
      </c>
      <c r="M8" s="102">
        <f t="shared" si="2"/>
        <v>3</v>
      </c>
      <c r="N8" s="103">
        <f>(G8+H8+I8+J8+K8+L8+M8)/(E8+G8+H8+I8+J8+K8+L8+M8+O8)</f>
        <v>0.46391752577319589</v>
      </c>
      <c r="O8" s="102">
        <f>SUM(O4:O7)</f>
        <v>52</v>
      </c>
      <c r="P8" s="102">
        <f>SUM(P4:P7)</f>
        <v>24</v>
      </c>
      <c r="Q8" s="102">
        <f>SUM(Q4:Q7)</f>
        <v>1</v>
      </c>
      <c r="R8" s="120"/>
    </row>
    <row r="9" spans="1:18" x14ac:dyDescent="0.6">
      <c r="A9" s="97" t="s">
        <v>23</v>
      </c>
      <c r="B9" s="89">
        <f>C9+D9+E9</f>
        <v>10</v>
      </c>
      <c r="C9" s="89">
        <v>4</v>
      </c>
      <c r="D9" s="89">
        <v>6</v>
      </c>
      <c r="E9" s="89">
        <v>0</v>
      </c>
      <c r="F9" s="90">
        <v>0.64300000000000002</v>
      </c>
      <c r="G9" s="89">
        <v>0</v>
      </c>
      <c r="H9" s="89">
        <v>0</v>
      </c>
      <c r="I9" s="89">
        <v>1</v>
      </c>
      <c r="J9" s="89">
        <v>0</v>
      </c>
      <c r="K9" s="89">
        <v>0</v>
      </c>
      <c r="L9" s="89">
        <v>0</v>
      </c>
      <c r="M9" s="89">
        <v>0</v>
      </c>
      <c r="N9" s="90">
        <f>(G9+H9+I9+J9+K9+L9+M9)/(E9+G9+H9+I9+J9+K9+L9+M9+O9)</f>
        <v>0.1</v>
      </c>
      <c r="O9" s="89">
        <v>9</v>
      </c>
      <c r="P9" s="89">
        <v>0</v>
      </c>
      <c r="Q9" s="89">
        <v>0</v>
      </c>
      <c r="R9" s="120"/>
    </row>
    <row r="10" spans="1:18" x14ac:dyDescent="0.6">
      <c r="A10" s="97" t="s">
        <v>24</v>
      </c>
      <c r="B10" s="89">
        <f t="shared" ref="B10:B18" si="3">C10+D10+E10</f>
        <v>19</v>
      </c>
      <c r="C10" s="89">
        <v>10</v>
      </c>
      <c r="D10" s="89">
        <v>9</v>
      </c>
      <c r="E10" s="89">
        <v>0</v>
      </c>
      <c r="F10" s="90">
        <f t="shared" ref="F10:F14" si="4">C10/B10</f>
        <v>0.52631578947368418</v>
      </c>
      <c r="G10" s="89">
        <v>0</v>
      </c>
      <c r="H10" s="89">
        <v>1</v>
      </c>
      <c r="I10" s="89">
        <v>3</v>
      </c>
      <c r="J10" s="89">
        <v>4</v>
      </c>
      <c r="K10" s="89">
        <v>0</v>
      </c>
      <c r="L10" s="89">
        <v>0</v>
      </c>
      <c r="M10" s="89">
        <v>0</v>
      </c>
      <c r="N10" s="90">
        <f t="shared" ref="N10:N22" si="5">(G10+H10+I10+J10+K10+L10+M10)/(E10+G10+H10+I10+J10+K10+L10+M10+O10)</f>
        <v>0.53333333333333333</v>
      </c>
      <c r="O10" s="89">
        <v>7</v>
      </c>
      <c r="P10" s="89">
        <v>2</v>
      </c>
      <c r="Q10" s="89">
        <v>2</v>
      </c>
      <c r="R10" s="120"/>
    </row>
    <row r="11" spans="1:18" x14ac:dyDescent="0.6">
      <c r="A11" s="97" t="s">
        <v>25</v>
      </c>
      <c r="B11" s="89">
        <f t="shared" si="3"/>
        <v>120</v>
      </c>
      <c r="C11" s="89">
        <v>83</v>
      </c>
      <c r="D11" s="89">
        <v>36</v>
      </c>
      <c r="E11" s="89">
        <v>1</v>
      </c>
      <c r="F11" s="90">
        <f t="shared" si="4"/>
        <v>0.69166666666666665</v>
      </c>
      <c r="G11" s="89">
        <v>0</v>
      </c>
      <c r="H11" s="89">
        <v>11</v>
      </c>
      <c r="I11" s="89">
        <v>11</v>
      </c>
      <c r="J11" s="89">
        <v>14</v>
      </c>
      <c r="K11" s="89">
        <v>0</v>
      </c>
      <c r="L11" s="89">
        <v>0</v>
      </c>
      <c r="M11" s="89">
        <v>4</v>
      </c>
      <c r="N11" s="90">
        <f t="shared" si="5"/>
        <v>0.36036036036036034</v>
      </c>
      <c r="O11" s="89">
        <v>70</v>
      </c>
      <c r="P11" s="89">
        <v>6</v>
      </c>
      <c r="Q11" s="89">
        <v>4</v>
      </c>
      <c r="R11" s="120"/>
    </row>
    <row r="12" spans="1:18" x14ac:dyDescent="0.6">
      <c r="A12" s="97" t="s">
        <v>26</v>
      </c>
      <c r="B12" s="89">
        <f t="shared" si="3"/>
        <v>14</v>
      </c>
      <c r="C12" s="89">
        <v>12</v>
      </c>
      <c r="D12" s="89">
        <v>2</v>
      </c>
      <c r="E12" s="89">
        <v>0</v>
      </c>
      <c r="F12" s="90">
        <f t="shared" si="4"/>
        <v>0.8571428571428571</v>
      </c>
      <c r="G12" s="89">
        <v>0</v>
      </c>
      <c r="H12" s="89">
        <v>1</v>
      </c>
      <c r="I12" s="89">
        <v>2</v>
      </c>
      <c r="J12" s="89">
        <v>0</v>
      </c>
      <c r="K12" s="89">
        <v>0</v>
      </c>
      <c r="L12" s="89">
        <v>0</v>
      </c>
      <c r="M12" s="89">
        <v>0</v>
      </c>
      <c r="N12" s="90">
        <f t="shared" si="5"/>
        <v>0.23076923076923078</v>
      </c>
      <c r="O12" s="89">
        <v>10</v>
      </c>
      <c r="P12" s="89">
        <v>1</v>
      </c>
      <c r="Q12" s="89">
        <v>0</v>
      </c>
      <c r="R12" s="120"/>
    </row>
    <row r="13" spans="1:18" x14ac:dyDescent="0.6">
      <c r="A13" s="97" t="s">
        <v>27</v>
      </c>
      <c r="B13" s="89">
        <f t="shared" si="3"/>
        <v>24</v>
      </c>
      <c r="C13" s="89">
        <v>13</v>
      </c>
      <c r="D13" s="89">
        <v>11</v>
      </c>
      <c r="E13" s="89">
        <v>0</v>
      </c>
      <c r="F13" s="90">
        <f t="shared" si="4"/>
        <v>0.54166666666666663</v>
      </c>
      <c r="G13" s="89">
        <v>0</v>
      </c>
      <c r="H13" s="89">
        <v>2</v>
      </c>
      <c r="I13" s="89">
        <v>0</v>
      </c>
      <c r="J13" s="89">
        <v>1</v>
      </c>
      <c r="K13" s="89">
        <v>0</v>
      </c>
      <c r="L13" s="89">
        <v>0</v>
      </c>
      <c r="M13" s="89">
        <v>1</v>
      </c>
      <c r="N13" s="90">
        <f t="shared" si="5"/>
        <v>0.19047619047619047</v>
      </c>
      <c r="O13" s="89">
        <v>17</v>
      </c>
      <c r="P13" s="89">
        <v>2</v>
      </c>
      <c r="Q13" s="89">
        <v>1</v>
      </c>
      <c r="R13" s="120"/>
    </row>
    <row r="14" spans="1:18" x14ac:dyDescent="0.6">
      <c r="A14" s="97" t="s">
        <v>28</v>
      </c>
      <c r="B14" s="89">
        <f t="shared" si="3"/>
        <v>9</v>
      </c>
      <c r="C14" s="89">
        <v>8</v>
      </c>
      <c r="D14" s="89">
        <v>1</v>
      </c>
      <c r="E14" s="89">
        <v>0</v>
      </c>
      <c r="F14" s="90">
        <f t="shared" si="4"/>
        <v>0.88888888888888884</v>
      </c>
      <c r="G14" s="89">
        <v>1</v>
      </c>
      <c r="H14" s="89">
        <v>1</v>
      </c>
      <c r="I14" s="89">
        <v>2</v>
      </c>
      <c r="J14" s="89">
        <v>1</v>
      </c>
      <c r="K14" s="89">
        <v>0</v>
      </c>
      <c r="L14" s="89">
        <v>1</v>
      </c>
      <c r="M14" s="89">
        <v>1</v>
      </c>
      <c r="N14" s="90">
        <f t="shared" si="5"/>
        <v>0.77777777777777779</v>
      </c>
      <c r="O14" s="89">
        <v>2</v>
      </c>
      <c r="P14" s="89">
        <v>0</v>
      </c>
      <c r="Q14" s="89">
        <v>0</v>
      </c>
      <c r="R14" s="120"/>
    </row>
    <row r="15" spans="1:18" x14ac:dyDescent="0.6">
      <c r="A15" s="97" t="s">
        <v>29</v>
      </c>
      <c r="B15" s="89">
        <f t="shared" si="3"/>
        <v>39</v>
      </c>
      <c r="C15" s="89">
        <v>24</v>
      </c>
      <c r="D15" s="89">
        <v>14</v>
      </c>
      <c r="E15" s="89">
        <v>1</v>
      </c>
      <c r="F15" s="90">
        <f t="shared" ref="F15:F21" si="6">C15/B15</f>
        <v>0.61538461538461542</v>
      </c>
      <c r="G15" s="89">
        <v>0</v>
      </c>
      <c r="H15" s="89">
        <v>1</v>
      </c>
      <c r="I15" s="89">
        <v>1</v>
      </c>
      <c r="J15" s="89">
        <v>1</v>
      </c>
      <c r="K15" s="89">
        <v>0</v>
      </c>
      <c r="L15" s="89">
        <v>0</v>
      </c>
      <c r="M15" s="89">
        <v>3</v>
      </c>
      <c r="N15" s="90">
        <f t="shared" si="5"/>
        <v>0.15789473684210525</v>
      </c>
      <c r="O15" s="89">
        <v>31</v>
      </c>
      <c r="P15" s="89">
        <v>1</v>
      </c>
      <c r="Q15" s="89">
        <v>1</v>
      </c>
      <c r="R15" s="120"/>
    </row>
    <row r="16" spans="1:18" x14ac:dyDescent="0.6">
      <c r="A16" s="97" t="s">
        <v>30</v>
      </c>
      <c r="B16" s="89">
        <f t="shared" si="3"/>
        <v>43</v>
      </c>
      <c r="C16" s="89">
        <v>27</v>
      </c>
      <c r="D16" s="89">
        <v>15</v>
      </c>
      <c r="E16" s="89">
        <v>1</v>
      </c>
      <c r="F16" s="90">
        <f t="shared" si="6"/>
        <v>0.62790697674418605</v>
      </c>
      <c r="G16" s="89">
        <v>0</v>
      </c>
      <c r="H16" s="89">
        <v>0</v>
      </c>
      <c r="I16" s="89">
        <v>1</v>
      </c>
      <c r="J16" s="89">
        <v>2</v>
      </c>
      <c r="K16" s="89">
        <v>0</v>
      </c>
      <c r="L16" s="89">
        <v>0</v>
      </c>
      <c r="M16" s="89">
        <v>2</v>
      </c>
      <c r="N16" s="90">
        <f t="shared" si="5"/>
        <v>0.11904761904761904</v>
      </c>
      <c r="O16" s="89">
        <v>36</v>
      </c>
      <c r="P16" s="89">
        <v>1</v>
      </c>
      <c r="Q16" s="89">
        <v>1</v>
      </c>
      <c r="R16" s="120"/>
    </row>
    <row r="17" spans="1:18" x14ac:dyDescent="0.6">
      <c r="A17" s="97" t="s">
        <v>31</v>
      </c>
      <c r="B17" s="89">
        <f t="shared" si="3"/>
        <v>75</v>
      </c>
      <c r="C17" s="89">
        <v>41</v>
      </c>
      <c r="D17" s="89">
        <v>34</v>
      </c>
      <c r="E17" s="89">
        <v>0</v>
      </c>
      <c r="F17" s="90">
        <f t="shared" si="6"/>
        <v>0.54666666666666663</v>
      </c>
      <c r="G17" s="89">
        <v>0</v>
      </c>
      <c r="H17" s="89">
        <v>4</v>
      </c>
      <c r="I17" s="89">
        <v>5</v>
      </c>
      <c r="J17" s="89">
        <v>5</v>
      </c>
      <c r="K17" s="89">
        <v>0</v>
      </c>
      <c r="L17" s="89">
        <v>0</v>
      </c>
      <c r="M17" s="89">
        <v>0</v>
      </c>
      <c r="N17" s="90">
        <f t="shared" si="5"/>
        <v>0.1891891891891892</v>
      </c>
      <c r="O17" s="89">
        <v>60</v>
      </c>
      <c r="P17" s="89">
        <v>0</v>
      </c>
      <c r="Q17" s="89">
        <v>1</v>
      </c>
      <c r="R17" s="120"/>
    </row>
    <row r="18" spans="1:18" x14ac:dyDescent="0.6">
      <c r="A18" s="97" t="s">
        <v>32</v>
      </c>
      <c r="B18" s="89">
        <f t="shared" si="3"/>
        <v>7</v>
      </c>
      <c r="C18" s="89">
        <v>2</v>
      </c>
      <c r="D18" s="89">
        <v>5</v>
      </c>
      <c r="E18" s="89">
        <v>0</v>
      </c>
      <c r="F18" s="90">
        <f t="shared" si="6"/>
        <v>0.2857142857142857</v>
      </c>
      <c r="G18" s="89">
        <v>0</v>
      </c>
      <c r="H18" s="89">
        <v>0</v>
      </c>
      <c r="I18" s="89">
        <v>0</v>
      </c>
      <c r="J18" s="89">
        <v>0</v>
      </c>
      <c r="K18" s="89">
        <v>0</v>
      </c>
      <c r="L18" s="89">
        <v>0</v>
      </c>
      <c r="M18" s="89">
        <v>1</v>
      </c>
      <c r="N18" s="90">
        <f t="shared" si="5"/>
        <v>0.16666666666666666</v>
      </c>
      <c r="O18" s="89">
        <v>5</v>
      </c>
      <c r="P18" s="89">
        <v>0</v>
      </c>
      <c r="Q18" s="89">
        <v>1</v>
      </c>
      <c r="R18" s="120"/>
    </row>
    <row r="19" spans="1:18" x14ac:dyDescent="0.6">
      <c r="A19" s="98" t="s">
        <v>33</v>
      </c>
      <c r="B19" s="102">
        <f>SUM(B9:B18)</f>
        <v>360</v>
      </c>
      <c r="C19" s="102">
        <f>SUM(C9:C18)</f>
        <v>224</v>
      </c>
      <c r="D19" s="102">
        <f>SUM(D9:D18)</f>
        <v>133</v>
      </c>
      <c r="E19" s="102">
        <f>SUM(E9:E18)</f>
        <v>3</v>
      </c>
      <c r="F19" s="103">
        <f t="shared" si="6"/>
        <v>0.62222222222222223</v>
      </c>
      <c r="G19" s="102">
        <f t="shared" ref="G19:M19" si="7">SUM(G9:G18)</f>
        <v>1</v>
      </c>
      <c r="H19" s="102">
        <f t="shared" si="7"/>
        <v>21</v>
      </c>
      <c r="I19" s="102">
        <f t="shared" si="7"/>
        <v>26</v>
      </c>
      <c r="J19" s="102">
        <f t="shared" si="7"/>
        <v>28</v>
      </c>
      <c r="K19" s="102">
        <f t="shared" si="7"/>
        <v>0</v>
      </c>
      <c r="L19" s="102">
        <f t="shared" si="7"/>
        <v>1</v>
      </c>
      <c r="M19" s="102">
        <f t="shared" si="7"/>
        <v>12</v>
      </c>
      <c r="N19" s="103">
        <f>(G19+H19+I19+J19+K19+L19+M19)/(E19+G19+H19+I19+J19+K19+L19+M19+O19)</f>
        <v>0.26253687315634217</v>
      </c>
      <c r="O19" s="102">
        <f>SUM(O9:O18)</f>
        <v>247</v>
      </c>
      <c r="P19" s="102">
        <f>SUM(P9:P18)</f>
        <v>13</v>
      </c>
      <c r="Q19" s="102">
        <f>SUM(Q9:Q18)</f>
        <v>11</v>
      </c>
      <c r="R19" s="120"/>
    </row>
    <row r="20" spans="1:18" x14ac:dyDescent="0.6">
      <c r="A20" s="97" t="s">
        <v>138</v>
      </c>
      <c r="B20" s="89">
        <f>C20+D20+E20</f>
        <v>1</v>
      </c>
      <c r="C20" s="89">
        <v>1</v>
      </c>
      <c r="D20" s="89">
        <v>0</v>
      </c>
      <c r="E20" s="89">
        <v>0</v>
      </c>
      <c r="F20" s="90">
        <f t="shared" si="6"/>
        <v>1</v>
      </c>
      <c r="G20" s="89">
        <v>0</v>
      </c>
      <c r="H20" s="89">
        <v>0</v>
      </c>
      <c r="I20" s="89">
        <v>0</v>
      </c>
      <c r="J20" s="89">
        <v>0</v>
      </c>
      <c r="K20" s="89">
        <v>0</v>
      </c>
      <c r="L20" s="89">
        <v>0</v>
      </c>
      <c r="M20" s="89">
        <v>0</v>
      </c>
      <c r="N20" s="90">
        <f t="shared" si="5"/>
        <v>0</v>
      </c>
      <c r="O20" s="89">
        <v>1</v>
      </c>
      <c r="P20" s="89">
        <v>0</v>
      </c>
      <c r="Q20" s="89">
        <v>0</v>
      </c>
      <c r="R20" s="120"/>
    </row>
    <row r="21" spans="1:18" x14ac:dyDescent="0.6">
      <c r="A21" s="97" t="s">
        <v>139</v>
      </c>
      <c r="B21" s="89">
        <f t="shared" ref="B21:B22" si="8">C21+D21+E21</f>
        <v>4</v>
      </c>
      <c r="C21" s="89">
        <v>4</v>
      </c>
      <c r="D21" s="89">
        <v>0</v>
      </c>
      <c r="E21" s="89">
        <v>0</v>
      </c>
      <c r="F21" s="90">
        <f t="shared" si="6"/>
        <v>1</v>
      </c>
      <c r="G21" s="89">
        <v>0</v>
      </c>
      <c r="H21" s="89">
        <v>0</v>
      </c>
      <c r="I21" s="89">
        <v>1</v>
      </c>
      <c r="J21" s="89">
        <v>1</v>
      </c>
      <c r="K21" s="89">
        <v>0</v>
      </c>
      <c r="L21" s="89">
        <v>0</v>
      </c>
      <c r="M21" s="89">
        <v>1</v>
      </c>
      <c r="N21" s="90">
        <f t="shared" si="5"/>
        <v>0.75</v>
      </c>
      <c r="O21" s="89">
        <v>1</v>
      </c>
      <c r="P21" s="89">
        <v>0</v>
      </c>
      <c r="Q21" s="89">
        <v>0</v>
      </c>
      <c r="R21" s="120"/>
    </row>
    <row r="22" spans="1:18" x14ac:dyDescent="0.6">
      <c r="A22" s="97" t="s">
        <v>37</v>
      </c>
      <c r="B22" s="89">
        <f t="shared" si="8"/>
        <v>9</v>
      </c>
      <c r="C22" s="89">
        <v>8</v>
      </c>
      <c r="D22" s="89">
        <v>1</v>
      </c>
      <c r="E22" s="89">
        <v>0</v>
      </c>
      <c r="F22" s="90">
        <v>0.9</v>
      </c>
      <c r="G22" s="89">
        <v>0</v>
      </c>
      <c r="H22" s="89">
        <v>1</v>
      </c>
      <c r="I22" s="89">
        <v>1</v>
      </c>
      <c r="J22" s="89">
        <v>1</v>
      </c>
      <c r="K22" s="89">
        <v>0</v>
      </c>
      <c r="L22" s="89">
        <v>0</v>
      </c>
      <c r="M22" s="89">
        <v>1</v>
      </c>
      <c r="N22" s="90">
        <f t="shared" si="5"/>
        <v>0.5</v>
      </c>
      <c r="O22" s="89">
        <v>4</v>
      </c>
      <c r="P22" s="89">
        <v>1</v>
      </c>
      <c r="Q22" s="89">
        <v>0</v>
      </c>
      <c r="R22" s="120"/>
    </row>
    <row r="23" spans="1:18" x14ac:dyDescent="0.6">
      <c r="A23" s="98" t="s">
        <v>38</v>
      </c>
      <c r="B23" s="102">
        <f>SUM(B20:B22)</f>
        <v>14</v>
      </c>
      <c r="C23" s="102">
        <f>SUM(C20:C22)</f>
        <v>13</v>
      </c>
      <c r="D23" s="102">
        <f>SUM(D20:D22)</f>
        <v>1</v>
      </c>
      <c r="E23" s="102">
        <f>SUM(E20:E22)</f>
        <v>0</v>
      </c>
      <c r="F23" s="103">
        <f>C23/B23</f>
        <v>0.9285714285714286</v>
      </c>
      <c r="G23" s="102">
        <f t="shared" ref="G23:M23" si="9">SUM(G20:G22)</f>
        <v>0</v>
      </c>
      <c r="H23" s="102">
        <f t="shared" si="9"/>
        <v>1</v>
      </c>
      <c r="I23" s="102">
        <f t="shared" si="9"/>
        <v>2</v>
      </c>
      <c r="J23" s="102">
        <f t="shared" si="9"/>
        <v>2</v>
      </c>
      <c r="K23" s="102">
        <f t="shared" si="9"/>
        <v>0</v>
      </c>
      <c r="L23" s="102">
        <f t="shared" si="9"/>
        <v>0</v>
      </c>
      <c r="M23" s="102">
        <f t="shared" si="9"/>
        <v>2</v>
      </c>
      <c r="N23" s="103">
        <f>(G23+H23+I23+J23+K23+L23+M23)/(E23+G23+H23+I23+J23+K23+L23+M23+O23)</f>
        <v>0.53846153846153844</v>
      </c>
      <c r="O23" s="102">
        <f>SUM(O20:O22)</f>
        <v>6</v>
      </c>
      <c r="P23" s="102">
        <f>SUM(P20:P22)</f>
        <v>1</v>
      </c>
      <c r="Q23" s="102">
        <f>SUM(Q20:Q22)</f>
        <v>0</v>
      </c>
      <c r="R23" s="120"/>
    </row>
    <row r="24" spans="1:18" x14ac:dyDescent="0.6">
      <c r="A24" s="112" t="s">
        <v>39</v>
      </c>
      <c r="B24" s="93">
        <f>B8+B19+B23</f>
        <v>496</v>
      </c>
      <c r="C24" s="93">
        <f>C8+C19+C23</f>
        <v>332</v>
      </c>
      <c r="D24" s="93">
        <f>D8+D19+D23</f>
        <v>161</v>
      </c>
      <c r="E24" s="93">
        <f>E8+E19+E23</f>
        <v>3</v>
      </c>
      <c r="F24" s="94">
        <f>C24/B24</f>
        <v>0.66935483870967738</v>
      </c>
      <c r="G24" s="93">
        <f t="shared" ref="G24:M24" si="10">G8+G19+G23</f>
        <v>2</v>
      </c>
      <c r="H24" s="93">
        <f t="shared" si="10"/>
        <v>32</v>
      </c>
      <c r="I24" s="93">
        <f t="shared" si="10"/>
        <v>40</v>
      </c>
      <c r="J24" s="93">
        <f t="shared" si="10"/>
        <v>49</v>
      </c>
      <c r="K24" s="93">
        <f t="shared" si="10"/>
        <v>0</v>
      </c>
      <c r="L24" s="93">
        <f t="shared" si="10"/>
        <v>1</v>
      </c>
      <c r="M24" s="93">
        <f t="shared" si="10"/>
        <v>17</v>
      </c>
      <c r="N24" s="94">
        <f>(G24+H24+I24+J24+K24+L24+M24)/(E24+G24+H24+I24+J24+K24+L24+M24+O24)</f>
        <v>0.31403118040089084</v>
      </c>
      <c r="O24" s="93">
        <f>O8+O19+O23</f>
        <v>305</v>
      </c>
      <c r="P24" s="93">
        <f>P8+P19+P23</f>
        <v>38</v>
      </c>
      <c r="Q24" s="93">
        <f>Q8+Q19+Q23</f>
        <v>12</v>
      </c>
      <c r="R24" s="120"/>
    </row>
    <row r="25" spans="1:18" x14ac:dyDescent="0.6">
      <c r="A25" s="112"/>
      <c r="B25" s="93"/>
      <c r="C25" s="93"/>
      <c r="D25" s="93"/>
      <c r="E25" s="93"/>
      <c r="F25" s="94"/>
      <c r="G25" s="93"/>
      <c r="H25" s="93"/>
      <c r="I25" s="93"/>
      <c r="J25" s="93"/>
      <c r="K25" s="93"/>
      <c r="L25" s="93"/>
      <c r="M25" s="93"/>
      <c r="N25" s="94"/>
      <c r="O25" s="93"/>
      <c r="P25" s="93"/>
      <c r="Q25" s="93"/>
      <c r="R25" s="120"/>
    </row>
    <row r="26" spans="1:18" x14ac:dyDescent="0.6">
      <c r="A26" s="128" t="s">
        <v>40</v>
      </c>
      <c r="B26" s="89"/>
      <c r="C26" s="89"/>
      <c r="D26" s="89"/>
      <c r="E26" s="89"/>
      <c r="F26" s="90"/>
      <c r="G26" s="89"/>
      <c r="H26" s="89"/>
      <c r="I26" s="89"/>
      <c r="J26" s="89"/>
      <c r="K26" s="89"/>
      <c r="L26" s="89"/>
      <c r="M26" s="89"/>
      <c r="N26" s="90"/>
      <c r="O26" s="89"/>
      <c r="P26" s="89"/>
      <c r="Q26" s="89"/>
      <c r="R26" s="120"/>
    </row>
    <row r="27" spans="1:18" x14ac:dyDescent="0.6">
      <c r="A27" s="97" t="s">
        <v>41</v>
      </c>
      <c r="B27" s="89">
        <f>C27+D27+E27</f>
        <v>14</v>
      </c>
      <c r="C27" s="89">
        <v>2</v>
      </c>
      <c r="D27" s="89">
        <v>12</v>
      </c>
      <c r="E27" s="89">
        <v>0</v>
      </c>
      <c r="F27" s="90">
        <f t="shared" ref="F27:F88" si="11">C27/B27</f>
        <v>0.14285714285714285</v>
      </c>
      <c r="G27" s="89">
        <v>0</v>
      </c>
      <c r="H27" s="89">
        <v>1</v>
      </c>
      <c r="I27" s="89">
        <v>0</v>
      </c>
      <c r="J27" s="89">
        <v>1</v>
      </c>
      <c r="K27" s="89">
        <v>0</v>
      </c>
      <c r="L27" s="89">
        <v>0</v>
      </c>
      <c r="M27" s="89">
        <v>0</v>
      </c>
      <c r="N27" s="90">
        <f t="shared" ref="N27:N38" si="12">(G27+H27+I27+J27+K27+L27+M27)/(E27+G27+H27+I27+J27+K27+L27+M27+O27)</f>
        <v>0.33333333333333331</v>
      </c>
      <c r="O27" s="89">
        <v>4</v>
      </c>
      <c r="P27" s="89">
        <v>7</v>
      </c>
      <c r="Q27" s="89">
        <v>1</v>
      </c>
      <c r="R27" s="120"/>
    </row>
    <row r="28" spans="1:18" x14ac:dyDescent="0.6">
      <c r="A28" s="97" t="s">
        <v>42</v>
      </c>
      <c r="B28" s="89">
        <f t="shared" ref="B28:B32" si="13">C28+D28+E28</f>
        <v>50</v>
      </c>
      <c r="C28" s="89">
        <v>28</v>
      </c>
      <c r="D28" s="89">
        <v>22</v>
      </c>
      <c r="E28" s="89">
        <v>0</v>
      </c>
      <c r="F28" s="90">
        <f t="shared" si="11"/>
        <v>0.56000000000000005</v>
      </c>
      <c r="G28" s="89">
        <v>0</v>
      </c>
      <c r="H28" s="89">
        <v>4</v>
      </c>
      <c r="I28" s="89">
        <v>0</v>
      </c>
      <c r="J28" s="89">
        <v>1</v>
      </c>
      <c r="K28" s="89">
        <v>0</v>
      </c>
      <c r="L28" s="89">
        <v>0</v>
      </c>
      <c r="M28" s="89">
        <v>1</v>
      </c>
      <c r="N28" s="90">
        <f t="shared" si="12"/>
        <v>0.17142857142857143</v>
      </c>
      <c r="O28" s="89">
        <v>29</v>
      </c>
      <c r="P28" s="89">
        <v>13</v>
      </c>
      <c r="Q28" s="89">
        <v>2</v>
      </c>
      <c r="R28" s="120"/>
    </row>
    <row r="29" spans="1:18" x14ac:dyDescent="0.6">
      <c r="A29" s="97" t="s">
        <v>44</v>
      </c>
      <c r="B29" s="89">
        <f t="shared" si="13"/>
        <v>43</v>
      </c>
      <c r="C29" s="89">
        <v>20</v>
      </c>
      <c r="D29" s="89">
        <v>23</v>
      </c>
      <c r="E29" s="89">
        <v>0</v>
      </c>
      <c r="F29" s="90">
        <f t="shared" si="11"/>
        <v>0.46511627906976744</v>
      </c>
      <c r="G29" s="89">
        <v>0</v>
      </c>
      <c r="H29" s="89">
        <v>4</v>
      </c>
      <c r="I29" s="89">
        <v>1</v>
      </c>
      <c r="J29" s="89">
        <v>2</v>
      </c>
      <c r="K29" s="89">
        <v>0</v>
      </c>
      <c r="L29" s="89">
        <v>0</v>
      </c>
      <c r="M29" s="89">
        <v>1</v>
      </c>
      <c r="N29" s="90">
        <f t="shared" si="12"/>
        <v>0.2857142857142857</v>
      </c>
      <c r="O29" s="89">
        <v>20</v>
      </c>
      <c r="P29" s="89">
        <v>13</v>
      </c>
      <c r="Q29" s="89">
        <v>2</v>
      </c>
      <c r="R29" s="120"/>
    </row>
    <row r="30" spans="1:18" x14ac:dyDescent="0.6">
      <c r="A30" s="97" t="s">
        <v>45</v>
      </c>
      <c r="B30" s="89">
        <f t="shared" si="13"/>
        <v>14</v>
      </c>
      <c r="C30" s="89">
        <v>6</v>
      </c>
      <c r="D30" s="89">
        <v>8</v>
      </c>
      <c r="E30" s="89">
        <v>0</v>
      </c>
      <c r="F30" s="90">
        <f t="shared" si="11"/>
        <v>0.42857142857142855</v>
      </c>
      <c r="G30" s="89">
        <v>0</v>
      </c>
      <c r="H30" s="89">
        <v>1</v>
      </c>
      <c r="I30" s="89">
        <v>0</v>
      </c>
      <c r="J30" s="89">
        <v>0</v>
      </c>
      <c r="K30" s="89">
        <v>0</v>
      </c>
      <c r="L30" s="89">
        <v>0</v>
      </c>
      <c r="M30" s="89">
        <v>0</v>
      </c>
      <c r="N30" s="90">
        <f t="shared" si="12"/>
        <v>0.2</v>
      </c>
      <c r="O30" s="89">
        <v>4</v>
      </c>
      <c r="P30" s="89">
        <v>7</v>
      </c>
      <c r="Q30" s="89">
        <v>2</v>
      </c>
      <c r="R30" s="120"/>
    </row>
    <row r="31" spans="1:18" x14ac:dyDescent="0.6">
      <c r="A31" s="97" t="s">
        <v>46</v>
      </c>
      <c r="B31" s="89">
        <f t="shared" si="13"/>
        <v>27</v>
      </c>
      <c r="C31" s="89">
        <v>10</v>
      </c>
      <c r="D31" s="89">
        <v>17</v>
      </c>
      <c r="E31" s="89">
        <v>0</v>
      </c>
      <c r="F31" s="90">
        <f t="shared" si="11"/>
        <v>0.37037037037037035</v>
      </c>
      <c r="G31" s="89">
        <v>0</v>
      </c>
      <c r="H31" s="89">
        <v>3</v>
      </c>
      <c r="I31" s="89">
        <v>1</v>
      </c>
      <c r="J31" s="89">
        <v>1</v>
      </c>
      <c r="K31" s="89">
        <v>0</v>
      </c>
      <c r="L31" s="89">
        <v>0</v>
      </c>
      <c r="M31" s="89">
        <v>1</v>
      </c>
      <c r="N31" s="90">
        <f t="shared" si="12"/>
        <v>0.66666666666666663</v>
      </c>
      <c r="O31" s="89">
        <v>3</v>
      </c>
      <c r="P31" s="89">
        <v>17</v>
      </c>
      <c r="Q31" s="89">
        <v>1</v>
      </c>
      <c r="R31" s="120"/>
    </row>
    <row r="32" spans="1:18" x14ac:dyDescent="0.6">
      <c r="A32" s="97" t="s">
        <v>47</v>
      </c>
      <c r="B32" s="89">
        <f t="shared" si="13"/>
        <v>15</v>
      </c>
      <c r="C32" s="89">
        <v>10</v>
      </c>
      <c r="D32" s="89">
        <v>5</v>
      </c>
      <c r="E32" s="89">
        <v>0</v>
      </c>
      <c r="F32" s="90">
        <f t="shared" si="11"/>
        <v>0.66666666666666663</v>
      </c>
      <c r="G32" s="89">
        <v>0</v>
      </c>
      <c r="H32" s="89">
        <v>0</v>
      </c>
      <c r="I32" s="89">
        <v>0</v>
      </c>
      <c r="J32" s="89">
        <v>1</v>
      </c>
      <c r="K32" s="89">
        <v>0</v>
      </c>
      <c r="L32" s="89">
        <v>0</v>
      </c>
      <c r="M32" s="89">
        <v>0</v>
      </c>
      <c r="N32" s="90">
        <f t="shared" si="12"/>
        <v>0.5</v>
      </c>
      <c r="O32" s="89">
        <v>1</v>
      </c>
      <c r="P32" s="89">
        <v>13</v>
      </c>
      <c r="Q32" s="89">
        <v>0</v>
      </c>
      <c r="R32" s="120"/>
    </row>
    <row r="33" spans="1:18" x14ac:dyDescent="0.6">
      <c r="A33" s="98" t="s">
        <v>22</v>
      </c>
      <c r="B33" s="102">
        <f>SUM(B27:B32)</f>
        <v>163</v>
      </c>
      <c r="C33" s="102">
        <f t="shared" ref="C33:E33" si="14">SUM(C27:C32)</f>
        <v>76</v>
      </c>
      <c r="D33" s="102">
        <f t="shared" si="14"/>
        <v>87</v>
      </c>
      <c r="E33" s="102">
        <f t="shared" si="14"/>
        <v>0</v>
      </c>
      <c r="F33" s="103">
        <f t="shared" si="11"/>
        <v>0.46625766871165641</v>
      </c>
      <c r="G33" s="102">
        <f>SUM(G27:G32)</f>
        <v>0</v>
      </c>
      <c r="H33" s="102">
        <f t="shared" ref="H33:M33" si="15">SUM(H27:H32)</f>
        <v>13</v>
      </c>
      <c r="I33" s="102">
        <f t="shared" si="15"/>
        <v>2</v>
      </c>
      <c r="J33" s="102">
        <f t="shared" si="15"/>
        <v>6</v>
      </c>
      <c r="K33" s="102">
        <f t="shared" si="15"/>
        <v>0</v>
      </c>
      <c r="L33" s="102">
        <f t="shared" si="15"/>
        <v>0</v>
      </c>
      <c r="M33" s="102">
        <f t="shared" si="15"/>
        <v>3</v>
      </c>
      <c r="N33" s="103">
        <f t="shared" ref="N33:N69" si="16">(G33+H33+I33+J33+K33+L33+M33)/(E33+G33+H33+I33+J33+K33+L33+M33+O33)</f>
        <v>0.28235294117647058</v>
      </c>
      <c r="O33" s="102">
        <f>SUM(O27:O32)</f>
        <v>61</v>
      </c>
      <c r="P33" s="102">
        <f t="shared" ref="P33:Q33" si="17">SUM(P27:P32)</f>
        <v>70</v>
      </c>
      <c r="Q33" s="102">
        <f t="shared" si="17"/>
        <v>8</v>
      </c>
      <c r="R33" s="120"/>
    </row>
    <row r="34" spans="1:18" x14ac:dyDescent="0.6">
      <c r="A34" s="97" t="s">
        <v>48</v>
      </c>
      <c r="B34" s="89">
        <f>C34+D34+E34</f>
        <v>20</v>
      </c>
      <c r="C34" s="89">
        <v>2</v>
      </c>
      <c r="D34" s="89">
        <v>18</v>
      </c>
      <c r="E34" s="89">
        <v>0</v>
      </c>
      <c r="F34" s="90">
        <f t="shared" si="11"/>
        <v>0.1</v>
      </c>
      <c r="G34" s="89">
        <v>0</v>
      </c>
      <c r="H34" s="89">
        <v>1</v>
      </c>
      <c r="I34" s="89">
        <v>0</v>
      </c>
      <c r="J34" s="89">
        <v>2</v>
      </c>
      <c r="K34" s="89">
        <v>0</v>
      </c>
      <c r="L34" s="89">
        <v>0</v>
      </c>
      <c r="M34" s="89">
        <v>1</v>
      </c>
      <c r="N34" s="90">
        <f t="shared" si="12"/>
        <v>0.33333333333333331</v>
      </c>
      <c r="O34" s="89">
        <v>8</v>
      </c>
      <c r="P34" s="89">
        <v>8</v>
      </c>
      <c r="Q34" s="89">
        <v>0</v>
      </c>
      <c r="R34" s="120"/>
    </row>
    <row r="35" spans="1:18" x14ac:dyDescent="0.6">
      <c r="A35" s="97" t="s">
        <v>49</v>
      </c>
      <c r="B35" s="89">
        <f t="shared" ref="B35:B38" si="18">C35+D35+E35</f>
        <v>17</v>
      </c>
      <c r="C35" s="89">
        <v>11</v>
      </c>
      <c r="D35" s="89">
        <v>6</v>
      </c>
      <c r="E35" s="89">
        <v>0</v>
      </c>
      <c r="F35" s="90">
        <f t="shared" si="11"/>
        <v>0.6470588235294118</v>
      </c>
      <c r="G35" s="89">
        <v>0</v>
      </c>
      <c r="H35" s="89">
        <v>0</v>
      </c>
      <c r="I35" s="89">
        <v>1</v>
      </c>
      <c r="J35" s="89">
        <v>1</v>
      </c>
      <c r="K35" s="89">
        <v>0</v>
      </c>
      <c r="L35" s="89">
        <v>0</v>
      </c>
      <c r="M35" s="89">
        <v>1</v>
      </c>
      <c r="N35" s="90">
        <f t="shared" si="12"/>
        <v>0.17647058823529413</v>
      </c>
      <c r="O35" s="89">
        <v>14</v>
      </c>
      <c r="P35" s="89">
        <v>0</v>
      </c>
      <c r="Q35" s="89">
        <v>0</v>
      </c>
      <c r="R35" s="120"/>
    </row>
    <row r="36" spans="1:18" x14ac:dyDescent="0.6">
      <c r="A36" s="97" t="s">
        <v>50</v>
      </c>
      <c r="B36" s="89">
        <f t="shared" si="18"/>
        <v>2</v>
      </c>
      <c r="C36" s="89">
        <v>2</v>
      </c>
      <c r="D36" s="89">
        <v>0</v>
      </c>
      <c r="E36" s="89">
        <v>0</v>
      </c>
      <c r="F36" s="90">
        <f t="shared" si="11"/>
        <v>1</v>
      </c>
      <c r="G36" s="89">
        <v>0</v>
      </c>
      <c r="H36" s="89">
        <v>0</v>
      </c>
      <c r="I36" s="89">
        <v>0</v>
      </c>
      <c r="J36" s="89">
        <v>0</v>
      </c>
      <c r="K36" s="89">
        <v>0</v>
      </c>
      <c r="L36" s="89">
        <v>0</v>
      </c>
      <c r="M36" s="89">
        <v>0</v>
      </c>
      <c r="N36" s="90" t="e">
        <f t="shared" si="12"/>
        <v>#DIV/0!</v>
      </c>
      <c r="O36" s="89">
        <v>0</v>
      </c>
      <c r="P36" s="89">
        <v>2</v>
      </c>
      <c r="Q36" s="89">
        <v>0</v>
      </c>
      <c r="R36" s="120"/>
    </row>
    <row r="37" spans="1:18" x14ac:dyDescent="0.6">
      <c r="A37" s="97" t="s">
        <v>51</v>
      </c>
      <c r="B37" s="89">
        <f t="shared" si="18"/>
        <v>4</v>
      </c>
      <c r="C37" s="89">
        <v>2</v>
      </c>
      <c r="D37" s="89">
        <v>2</v>
      </c>
      <c r="E37" s="89">
        <v>0</v>
      </c>
      <c r="F37" s="90">
        <f t="shared" si="11"/>
        <v>0.5</v>
      </c>
      <c r="G37" s="89">
        <v>0</v>
      </c>
      <c r="H37" s="89">
        <v>0</v>
      </c>
      <c r="I37" s="89">
        <v>1</v>
      </c>
      <c r="J37" s="89">
        <v>0</v>
      </c>
      <c r="K37" s="89">
        <v>0</v>
      </c>
      <c r="L37" s="89">
        <v>0</v>
      </c>
      <c r="M37" s="89">
        <v>1</v>
      </c>
      <c r="N37" s="90">
        <f t="shared" si="12"/>
        <v>0.5</v>
      </c>
      <c r="O37" s="89">
        <v>2</v>
      </c>
      <c r="P37" s="89">
        <v>0</v>
      </c>
      <c r="Q37" s="89">
        <v>0</v>
      </c>
      <c r="R37" s="120"/>
    </row>
    <row r="38" spans="1:18" x14ac:dyDescent="0.6">
      <c r="A38" s="97" t="s">
        <v>52</v>
      </c>
      <c r="B38" s="89">
        <f t="shared" si="18"/>
        <v>168</v>
      </c>
      <c r="C38" s="89">
        <v>49</v>
      </c>
      <c r="D38" s="89">
        <v>119</v>
      </c>
      <c r="E38" s="89">
        <v>0</v>
      </c>
      <c r="F38" s="90">
        <f t="shared" si="11"/>
        <v>0.29166666666666669</v>
      </c>
      <c r="G38" s="89">
        <v>0</v>
      </c>
      <c r="H38" s="89">
        <v>3</v>
      </c>
      <c r="I38" s="89">
        <v>0</v>
      </c>
      <c r="J38" s="89">
        <v>0</v>
      </c>
      <c r="K38" s="89">
        <v>0</v>
      </c>
      <c r="L38" s="89">
        <v>0</v>
      </c>
      <c r="M38" s="89">
        <v>0</v>
      </c>
      <c r="N38" s="90">
        <f t="shared" si="12"/>
        <v>0.5</v>
      </c>
      <c r="O38" s="89">
        <v>3</v>
      </c>
      <c r="P38" s="89">
        <v>161</v>
      </c>
      <c r="Q38" s="89">
        <v>1</v>
      </c>
      <c r="R38" s="120"/>
    </row>
    <row r="39" spans="1:18" x14ac:dyDescent="0.6">
      <c r="A39" s="98" t="s">
        <v>33</v>
      </c>
      <c r="B39" s="102">
        <f>SUM(B34:B38)</f>
        <v>211</v>
      </c>
      <c r="C39" s="102">
        <f t="shared" ref="C39:E39" si="19">SUM(C34:C38)</f>
        <v>66</v>
      </c>
      <c r="D39" s="102">
        <f t="shared" si="19"/>
        <v>145</v>
      </c>
      <c r="E39" s="102">
        <f t="shared" si="19"/>
        <v>0</v>
      </c>
      <c r="F39" s="103">
        <f t="shared" si="11"/>
        <v>0.3127962085308057</v>
      </c>
      <c r="G39" s="102">
        <f>SUM(G34:G38)</f>
        <v>0</v>
      </c>
      <c r="H39" s="102">
        <f t="shared" ref="H39:M39" si="20">SUM(H34:H38)</f>
        <v>4</v>
      </c>
      <c r="I39" s="102">
        <f t="shared" si="20"/>
        <v>2</v>
      </c>
      <c r="J39" s="102">
        <f t="shared" si="20"/>
        <v>3</v>
      </c>
      <c r="K39" s="102">
        <f t="shared" si="20"/>
        <v>0</v>
      </c>
      <c r="L39" s="102">
        <f t="shared" si="20"/>
        <v>0</v>
      </c>
      <c r="M39" s="102">
        <f t="shared" si="20"/>
        <v>3</v>
      </c>
      <c r="N39" s="103">
        <f t="shared" si="16"/>
        <v>0.30769230769230771</v>
      </c>
      <c r="O39" s="102">
        <f>SUM(O34:O38)</f>
        <v>27</v>
      </c>
      <c r="P39" s="102">
        <f t="shared" ref="P39:Q39" si="21">SUM(P34:P38)</f>
        <v>171</v>
      </c>
      <c r="Q39" s="102">
        <f t="shared" si="21"/>
        <v>1</v>
      </c>
      <c r="R39" s="120"/>
    </row>
    <row r="40" spans="1:18" x14ac:dyDescent="0.6">
      <c r="A40" s="112" t="s">
        <v>53</v>
      </c>
      <c r="B40" s="93">
        <f>B33+B39</f>
        <v>374</v>
      </c>
      <c r="C40" s="93">
        <f t="shared" ref="C40:E40" si="22">C33+C39</f>
        <v>142</v>
      </c>
      <c r="D40" s="93">
        <f t="shared" si="22"/>
        <v>232</v>
      </c>
      <c r="E40" s="93">
        <f t="shared" si="22"/>
        <v>0</v>
      </c>
      <c r="F40" s="94">
        <f t="shared" si="11"/>
        <v>0.37967914438502676</v>
      </c>
      <c r="G40" s="93">
        <f>G33+G39</f>
        <v>0</v>
      </c>
      <c r="H40" s="93">
        <f t="shared" ref="H40:M40" si="23">H33+H39</f>
        <v>17</v>
      </c>
      <c r="I40" s="93">
        <f t="shared" si="23"/>
        <v>4</v>
      </c>
      <c r="J40" s="93">
        <f t="shared" si="23"/>
        <v>9</v>
      </c>
      <c r="K40" s="93">
        <f t="shared" si="23"/>
        <v>0</v>
      </c>
      <c r="L40" s="93">
        <f t="shared" si="23"/>
        <v>0</v>
      </c>
      <c r="M40" s="93">
        <f t="shared" si="23"/>
        <v>6</v>
      </c>
      <c r="N40" s="94">
        <f t="shared" si="16"/>
        <v>0.29032258064516131</v>
      </c>
      <c r="O40" s="93">
        <f>O33+O39</f>
        <v>88</v>
      </c>
      <c r="P40" s="93">
        <f t="shared" ref="P40:Q40" si="24">P33+P39</f>
        <v>241</v>
      </c>
      <c r="Q40" s="93">
        <f t="shared" si="24"/>
        <v>9</v>
      </c>
      <c r="R40" s="120"/>
    </row>
    <row r="41" spans="1:18" x14ac:dyDescent="0.6">
      <c r="A41" s="112"/>
      <c r="B41" s="93"/>
      <c r="C41" s="93"/>
      <c r="D41" s="93"/>
      <c r="E41" s="93"/>
      <c r="F41" s="94"/>
      <c r="G41" s="93"/>
      <c r="H41" s="93"/>
      <c r="I41" s="93"/>
      <c r="J41" s="93"/>
      <c r="K41" s="93"/>
      <c r="L41" s="93"/>
      <c r="M41" s="93"/>
      <c r="N41" s="94"/>
      <c r="O41" s="93"/>
      <c r="P41" s="93"/>
      <c r="Q41" s="93"/>
      <c r="R41" s="120"/>
    </row>
    <row r="42" spans="1:18" x14ac:dyDescent="0.6">
      <c r="A42" s="128" t="s">
        <v>54</v>
      </c>
      <c r="B42" s="93"/>
      <c r="C42" s="93"/>
      <c r="D42" s="93"/>
      <c r="E42" s="93"/>
      <c r="F42" s="94"/>
      <c r="G42" s="93"/>
      <c r="H42" s="93"/>
      <c r="I42" s="93"/>
      <c r="J42" s="93"/>
      <c r="K42" s="93"/>
      <c r="L42" s="93"/>
      <c r="M42" s="93"/>
      <c r="N42" s="94"/>
      <c r="O42" s="93"/>
      <c r="P42" s="93"/>
      <c r="Q42" s="93"/>
      <c r="R42" s="120"/>
    </row>
    <row r="43" spans="1:18" x14ac:dyDescent="0.6">
      <c r="A43" s="97" t="s">
        <v>55</v>
      </c>
      <c r="B43" s="89">
        <f>C43+D43+E43</f>
        <v>36</v>
      </c>
      <c r="C43" s="89">
        <v>16</v>
      </c>
      <c r="D43" s="89">
        <v>20</v>
      </c>
      <c r="E43" s="89">
        <v>0</v>
      </c>
      <c r="F43" s="90">
        <f t="shared" si="11"/>
        <v>0.44444444444444442</v>
      </c>
      <c r="G43" s="89">
        <v>0</v>
      </c>
      <c r="H43" s="89">
        <v>1</v>
      </c>
      <c r="I43" s="89">
        <v>1</v>
      </c>
      <c r="J43" s="89">
        <v>1</v>
      </c>
      <c r="K43" s="89">
        <v>0</v>
      </c>
      <c r="L43" s="89">
        <v>0</v>
      </c>
      <c r="M43" s="89">
        <v>0</v>
      </c>
      <c r="N43" s="90">
        <f t="shared" ref="N43" si="25">(G43+H43+I43+J43+K43+L43+M43)/(E43+G43+H43+I43+J43+K43+L43+M43+O43)</f>
        <v>0.33333333333333331</v>
      </c>
      <c r="O43" s="89">
        <v>6</v>
      </c>
      <c r="P43" s="89">
        <v>25</v>
      </c>
      <c r="Q43" s="89">
        <v>2</v>
      </c>
      <c r="R43" s="120"/>
    </row>
    <row r="44" spans="1:18" x14ac:dyDescent="0.6">
      <c r="A44" s="98" t="s">
        <v>22</v>
      </c>
      <c r="B44" s="102">
        <v>36</v>
      </c>
      <c r="C44" s="102">
        <v>16</v>
      </c>
      <c r="D44" s="102">
        <v>20</v>
      </c>
      <c r="E44" s="102">
        <v>0</v>
      </c>
      <c r="F44" s="103">
        <f t="shared" si="11"/>
        <v>0.44444444444444442</v>
      </c>
      <c r="G44" s="102">
        <v>0</v>
      </c>
      <c r="H44" s="102">
        <v>1</v>
      </c>
      <c r="I44" s="102">
        <v>1</v>
      </c>
      <c r="J44" s="102">
        <v>1</v>
      </c>
      <c r="K44" s="102">
        <v>0</v>
      </c>
      <c r="L44" s="102">
        <v>0</v>
      </c>
      <c r="M44" s="102">
        <v>0</v>
      </c>
      <c r="N44" s="103">
        <f t="shared" si="16"/>
        <v>0.33333333333333331</v>
      </c>
      <c r="O44" s="102">
        <v>6</v>
      </c>
      <c r="P44" s="102">
        <v>25</v>
      </c>
      <c r="Q44" s="102">
        <v>2</v>
      </c>
      <c r="R44" s="120"/>
    </row>
    <row r="45" spans="1:18" x14ac:dyDescent="0.6">
      <c r="A45" s="97" t="s">
        <v>56</v>
      </c>
      <c r="B45" s="89">
        <f>C45+D45+E45</f>
        <v>53</v>
      </c>
      <c r="C45" s="89">
        <v>35</v>
      </c>
      <c r="D45" s="89">
        <v>18</v>
      </c>
      <c r="E45" s="89">
        <v>0</v>
      </c>
      <c r="F45" s="90">
        <f t="shared" si="11"/>
        <v>0.660377358490566</v>
      </c>
      <c r="G45" s="89">
        <v>0</v>
      </c>
      <c r="H45" s="89">
        <v>17</v>
      </c>
      <c r="I45" s="89">
        <v>11</v>
      </c>
      <c r="J45" s="89">
        <v>3</v>
      </c>
      <c r="K45" s="89">
        <v>1</v>
      </c>
      <c r="L45" s="89">
        <v>0</v>
      </c>
      <c r="M45" s="89">
        <v>2</v>
      </c>
      <c r="N45" s="90">
        <f t="shared" si="16"/>
        <v>0.80952380952380953</v>
      </c>
      <c r="O45" s="89">
        <v>8</v>
      </c>
      <c r="P45" s="89">
        <v>9</v>
      </c>
      <c r="Q45" s="89">
        <v>2</v>
      </c>
      <c r="R45" s="120"/>
    </row>
    <row r="46" spans="1:18" x14ac:dyDescent="0.6">
      <c r="A46" s="97" t="s">
        <v>57</v>
      </c>
      <c r="B46" s="89">
        <f t="shared" ref="B46:B49" si="26">C46+D46+E46</f>
        <v>354</v>
      </c>
      <c r="C46" s="89">
        <v>176</v>
      </c>
      <c r="D46" s="89">
        <v>178</v>
      </c>
      <c r="E46" s="89">
        <v>0</v>
      </c>
      <c r="F46" s="90">
        <f t="shared" si="11"/>
        <v>0.49717514124293788</v>
      </c>
      <c r="G46" s="89">
        <v>1</v>
      </c>
      <c r="H46" s="89">
        <v>30</v>
      </c>
      <c r="I46" s="89">
        <v>39</v>
      </c>
      <c r="J46" s="89">
        <v>43</v>
      </c>
      <c r="K46" s="89">
        <v>2</v>
      </c>
      <c r="L46" s="89">
        <v>0</v>
      </c>
      <c r="M46" s="89">
        <v>8</v>
      </c>
      <c r="N46" s="90">
        <f t="shared" si="16"/>
        <v>0.41554054054054052</v>
      </c>
      <c r="O46" s="89">
        <v>173</v>
      </c>
      <c r="P46" s="89">
        <v>54</v>
      </c>
      <c r="Q46" s="89">
        <v>4</v>
      </c>
      <c r="R46" s="120"/>
    </row>
    <row r="47" spans="1:18" x14ac:dyDescent="0.6">
      <c r="A47" s="97" t="s">
        <v>58</v>
      </c>
      <c r="B47" s="89">
        <f t="shared" si="26"/>
        <v>199</v>
      </c>
      <c r="C47" s="89">
        <v>90</v>
      </c>
      <c r="D47" s="89">
        <v>109</v>
      </c>
      <c r="E47" s="89">
        <v>0</v>
      </c>
      <c r="F47" s="90">
        <f t="shared" si="11"/>
        <v>0.45226130653266333</v>
      </c>
      <c r="G47" s="89">
        <v>0</v>
      </c>
      <c r="H47" s="89">
        <v>10</v>
      </c>
      <c r="I47" s="89">
        <v>3</v>
      </c>
      <c r="J47" s="89">
        <v>2</v>
      </c>
      <c r="K47" s="89">
        <v>0</v>
      </c>
      <c r="L47" s="89">
        <v>0</v>
      </c>
      <c r="M47" s="89">
        <v>1</v>
      </c>
      <c r="N47" s="90">
        <f t="shared" si="16"/>
        <v>0.76190476190476186</v>
      </c>
      <c r="O47" s="89">
        <v>5</v>
      </c>
      <c r="P47" s="89">
        <v>176</v>
      </c>
      <c r="Q47" s="89">
        <v>2</v>
      </c>
      <c r="R47" s="120"/>
    </row>
    <row r="48" spans="1:18" x14ac:dyDescent="0.6">
      <c r="A48" s="97" t="s">
        <v>59</v>
      </c>
      <c r="B48" s="89">
        <f t="shared" si="26"/>
        <v>49</v>
      </c>
      <c r="C48" s="89">
        <v>29</v>
      </c>
      <c r="D48" s="89">
        <v>20</v>
      </c>
      <c r="E48" s="89">
        <v>0</v>
      </c>
      <c r="F48" s="90">
        <f t="shared" si="11"/>
        <v>0.59183673469387754</v>
      </c>
      <c r="G48" s="89">
        <v>0</v>
      </c>
      <c r="H48" s="89">
        <v>3</v>
      </c>
      <c r="I48" s="89">
        <v>1</v>
      </c>
      <c r="J48" s="89">
        <v>3</v>
      </c>
      <c r="K48" s="89">
        <v>0</v>
      </c>
      <c r="L48" s="89">
        <v>0</v>
      </c>
      <c r="M48" s="89">
        <v>0</v>
      </c>
      <c r="N48" s="90">
        <f t="shared" si="16"/>
        <v>0.63636363636363635</v>
      </c>
      <c r="O48" s="89">
        <v>4</v>
      </c>
      <c r="P48" s="89">
        <v>38</v>
      </c>
      <c r="Q48" s="89">
        <v>0</v>
      </c>
      <c r="R48" s="120"/>
    </row>
    <row r="49" spans="1:18" x14ac:dyDescent="0.6">
      <c r="A49" s="97" t="s">
        <v>60</v>
      </c>
      <c r="B49" s="89">
        <f t="shared" si="26"/>
        <v>75</v>
      </c>
      <c r="C49" s="89">
        <v>32</v>
      </c>
      <c r="D49" s="89">
        <v>43</v>
      </c>
      <c r="E49" s="89">
        <v>0</v>
      </c>
      <c r="F49" s="90">
        <f t="shared" si="11"/>
        <v>0.42666666666666669</v>
      </c>
      <c r="G49" s="89">
        <v>0</v>
      </c>
      <c r="H49" s="89">
        <v>8</v>
      </c>
      <c r="I49" s="89">
        <v>7</v>
      </c>
      <c r="J49" s="89">
        <v>2</v>
      </c>
      <c r="K49" s="89">
        <v>1</v>
      </c>
      <c r="L49" s="89">
        <v>0</v>
      </c>
      <c r="M49" s="89">
        <v>1</v>
      </c>
      <c r="N49" s="90">
        <f t="shared" si="16"/>
        <v>0.70370370370370372</v>
      </c>
      <c r="O49" s="89">
        <v>8</v>
      </c>
      <c r="P49" s="89">
        <v>48</v>
      </c>
      <c r="Q49" s="89">
        <v>0</v>
      </c>
      <c r="R49" s="120"/>
    </row>
    <row r="50" spans="1:18" x14ac:dyDescent="0.6">
      <c r="A50" s="98" t="s">
        <v>33</v>
      </c>
      <c r="B50" s="102">
        <f>SUM(B45:B49)</f>
        <v>730</v>
      </c>
      <c r="C50" s="102">
        <f t="shared" ref="C50:E50" si="27">SUM(C45:C49)</f>
        <v>362</v>
      </c>
      <c r="D50" s="102">
        <f t="shared" si="27"/>
        <v>368</v>
      </c>
      <c r="E50" s="102">
        <f t="shared" si="27"/>
        <v>0</v>
      </c>
      <c r="F50" s="103">
        <f t="shared" si="11"/>
        <v>0.49589041095890413</v>
      </c>
      <c r="G50" s="102">
        <f>SUM(G45:G49)</f>
        <v>1</v>
      </c>
      <c r="H50" s="102">
        <f t="shared" ref="H50:M50" si="28">SUM(H45:H49)</f>
        <v>68</v>
      </c>
      <c r="I50" s="102">
        <f t="shared" si="28"/>
        <v>61</v>
      </c>
      <c r="J50" s="102">
        <f t="shared" si="28"/>
        <v>53</v>
      </c>
      <c r="K50" s="102">
        <f t="shared" si="28"/>
        <v>4</v>
      </c>
      <c r="L50" s="102">
        <f t="shared" si="28"/>
        <v>0</v>
      </c>
      <c r="M50" s="102">
        <f t="shared" si="28"/>
        <v>12</v>
      </c>
      <c r="N50" s="103">
        <f t="shared" si="16"/>
        <v>0.50125944584382875</v>
      </c>
      <c r="O50" s="102">
        <f>SUM(O45:O49)</f>
        <v>198</v>
      </c>
      <c r="P50" s="102">
        <f t="shared" ref="P50:Q50" si="29">SUM(P45:P49)</f>
        <v>325</v>
      </c>
      <c r="Q50" s="102">
        <f t="shared" si="29"/>
        <v>8</v>
      </c>
      <c r="R50" s="120"/>
    </row>
    <row r="51" spans="1:18" x14ac:dyDescent="0.6">
      <c r="A51" s="97" t="s">
        <v>61</v>
      </c>
      <c r="B51" s="89">
        <f>C51+D51+E51</f>
        <v>13</v>
      </c>
      <c r="C51" s="89">
        <v>9</v>
      </c>
      <c r="D51" s="89">
        <v>4</v>
      </c>
      <c r="E51" s="89">
        <v>0</v>
      </c>
      <c r="F51" s="90">
        <f t="shared" si="11"/>
        <v>0.69230769230769229</v>
      </c>
      <c r="G51" s="89">
        <v>0</v>
      </c>
      <c r="H51" s="89">
        <v>2</v>
      </c>
      <c r="I51" s="89">
        <v>2</v>
      </c>
      <c r="J51" s="89">
        <v>1</v>
      </c>
      <c r="K51" s="89">
        <v>0</v>
      </c>
      <c r="L51" s="89">
        <v>0</v>
      </c>
      <c r="M51" s="89">
        <v>0</v>
      </c>
      <c r="N51" s="90">
        <f t="shared" si="16"/>
        <v>0.55555555555555558</v>
      </c>
      <c r="O51" s="89">
        <v>4</v>
      </c>
      <c r="P51" s="89">
        <v>4</v>
      </c>
      <c r="Q51" s="89">
        <v>0</v>
      </c>
      <c r="R51" s="120"/>
    </row>
    <row r="52" spans="1:18" x14ac:dyDescent="0.6">
      <c r="A52" s="97" t="s">
        <v>62</v>
      </c>
      <c r="B52" s="89">
        <f t="shared" ref="B52:B53" si="30">C52+D52+E52</f>
        <v>6</v>
      </c>
      <c r="C52" s="89">
        <v>2</v>
      </c>
      <c r="D52" s="89">
        <v>4</v>
      </c>
      <c r="E52" s="89">
        <v>0</v>
      </c>
      <c r="F52" s="90">
        <f t="shared" si="11"/>
        <v>0.33333333333333331</v>
      </c>
      <c r="G52" s="89">
        <v>0</v>
      </c>
      <c r="H52" s="89">
        <v>0</v>
      </c>
      <c r="I52" s="89">
        <v>0</v>
      </c>
      <c r="J52" s="89">
        <v>0</v>
      </c>
      <c r="K52" s="89">
        <v>0</v>
      </c>
      <c r="L52" s="89">
        <v>0</v>
      </c>
      <c r="M52" s="89">
        <v>0</v>
      </c>
      <c r="N52" s="90">
        <f t="shared" si="16"/>
        <v>0</v>
      </c>
      <c r="O52" s="89">
        <v>6</v>
      </c>
      <c r="P52" s="89">
        <v>0</v>
      </c>
      <c r="Q52" s="89">
        <v>0</v>
      </c>
      <c r="R52" s="120"/>
    </row>
    <row r="53" spans="1:18" x14ac:dyDescent="0.6">
      <c r="A53" s="97" t="s">
        <v>63</v>
      </c>
      <c r="B53" s="89">
        <f t="shared" si="30"/>
        <v>5</v>
      </c>
      <c r="C53" s="89">
        <v>3</v>
      </c>
      <c r="D53" s="89">
        <v>2</v>
      </c>
      <c r="E53" s="89">
        <v>0</v>
      </c>
      <c r="F53" s="90">
        <f t="shared" si="11"/>
        <v>0.6</v>
      </c>
      <c r="G53" s="89">
        <v>0</v>
      </c>
      <c r="H53" s="89">
        <v>0</v>
      </c>
      <c r="I53" s="89">
        <v>2</v>
      </c>
      <c r="J53" s="89">
        <v>0</v>
      </c>
      <c r="K53" s="89">
        <v>1</v>
      </c>
      <c r="L53" s="89">
        <v>0</v>
      </c>
      <c r="M53" s="89">
        <v>0</v>
      </c>
      <c r="N53" s="90">
        <f t="shared" si="16"/>
        <v>0.6</v>
      </c>
      <c r="O53" s="89">
        <v>2</v>
      </c>
      <c r="P53" s="89">
        <v>0</v>
      </c>
      <c r="Q53" s="89">
        <v>0</v>
      </c>
      <c r="R53" s="120"/>
    </row>
    <row r="54" spans="1:18" x14ac:dyDescent="0.6">
      <c r="A54" s="98" t="s">
        <v>38</v>
      </c>
      <c r="B54" s="102">
        <f>SUM(B51:B53)</f>
        <v>24</v>
      </c>
      <c r="C54" s="102">
        <f>SUM(C51:C53)</f>
        <v>14</v>
      </c>
      <c r="D54" s="102">
        <f>SUM(D51:D53)</f>
        <v>10</v>
      </c>
      <c r="E54" s="102">
        <f>SUM(E51:E53)</f>
        <v>0</v>
      </c>
      <c r="F54" s="103">
        <f t="shared" si="11"/>
        <v>0.58333333333333337</v>
      </c>
      <c r="G54" s="102">
        <f t="shared" ref="G54:M54" si="31">SUM(G51:G53)</f>
        <v>0</v>
      </c>
      <c r="H54" s="102">
        <f t="shared" si="31"/>
        <v>2</v>
      </c>
      <c r="I54" s="102">
        <f t="shared" si="31"/>
        <v>4</v>
      </c>
      <c r="J54" s="102">
        <f t="shared" si="31"/>
        <v>1</v>
      </c>
      <c r="K54" s="102">
        <f t="shared" si="31"/>
        <v>1</v>
      </c>
      <c r="L54" s="102">
        <f t="shared" si="31"/>
        <v>0</v>
      </c>
      <c r="M54" s="102">
        <f t="shared" si="31"/>
        <v>0</v>
      </c>
      <c r="N54" s="103">
        <f t="shared" si="16"/>
        <v>0.4</v>
      </c>
      <c r="O54" s="102">
        <f>SUM(O51:O53)</f>
        <v>12</v>
      </c>
      <c r="P54" s="102">
        <f>SUM(P51:P53)</f>
        <v>4</v>
      </c>
      <c r="Q54" s="102">
        <f>SUM(Q51:Q53)</f>
        <v>0</v>
      </c>
      <c r="R54" s="120"/>
    </row>
    <row r="55" spans="1:18" x14ac:dyDescent="0.6">
      <c r="A55" s="112" t="s">
        <v>64</v>
      </c>
      <c r="B55" s="93">
        <f>B44+B50+B54</f>
        <v>790</v>
      </c>
      <c r="C55" s="93">
        <f>C44+C50+C54</f>
        <v>392</v>
      </c>
      <c r="D55" s="93">
        <f>D44+D50+D54</f>
        <v>398</v>
      </c>
      <c r="E55" s="93">
        <f>E44+E50+E54</f>
        <v>0</v>
      </c>
      <c r="F55" s="94">
        <f t="shared" si="11"/>
        <v>0.4962025316455696</v>
      </c>
      <c r="G55" s="93">
        <f t="shared" ref="G55:M55" si="32">G44+G50+G54</f>
        <v>1</v>
      </c>
      <c r="H55" s="93">
        <f t="shared" si="32"/>
        <v>71</v>
      </c>
      <c r="I55" s="93">
        <f t="shared" si="32"/>
        <v>66</v>
      </c>
      <c r="J55" s="93">
        <f t="shared" si="32"/>
        <v>55</v>
      </c>
      <c r="K55" s="93">
        <f t="shared" si="32"/>
        <v>5</v>
      </c>
      <c r="L55" s="93">
        <f t="shared" si="32"/>
        <v>0</v>
      </c>
      <c r="M55" s="93">
        <f t="shared" si="32"/>
        <v>12</v>
      </c>
      <c r="N55" s="94">
        <f t="shared" si="16"/>
        <v>0.49295774647887325</v>
      </c>
      <c r="O55" s="93">
        <f>O44+O50+O54</f>
        <v>216</v>
      </c>
      <c r="P55" s="93">
        <f>P44+P50+P54</f>
        <v>354</v>
      </c>
      <c r="Q55" s="93">
        <f>Q44+Q50+Q54</f>
        <v>10</v>
      </c>
      <c r="R55" s="120"/>
    </row>
    <row r="56" spans="1:18" x14ac:dyDescent="0.6">
      <c r="A56" s="112"/>
      <c r="B56" s="93"/>
      <c r="C56" s="93"/>
      <c r="D56" s="93"/>
      <c r="E56" s="93"/>
      <c r="F56" s="94"/>
      <c r="G56" s="93"/>
      <c r="H56" s="93"/>
      <c r="I56" s="93"/>
      <c r="J56" s="93"/>
      <c r="K56" s="93"/>
      <c r="L56" s="93"/>
      <c r="M56" s="93"/>
      <c r="N56" s="94"/>
      <c r="O56" s="93"/>
      <c r="P56" s="93"/>
      <c r="Q56" s="93"/>
      <c r="R56" s="120"/>
    </row>
    <row r="57" spans="1:18" x14ac:dyDescent="0.6">
      <c r="A57" s="128" t="s">
        <v>65</v>
      </c>
      <c r="B57" s="93"/>
      <c r="C57" s="93"/>
      <c r="D57" s="93"/>
      <c r="E57" s="93"/>
      <c r="F57" s="94"/>
      <c r="G57" s="93"/>
      <c r="H57" s="93"/>
      <c r="I57" s="93"/>
      <c r="J57" s="93"/>
      <c r="K57" s="93"/>
      <c r="L57" s="93"/>
      <c r="M57" s="93"/>
      <c r="N57" s="94"/>
      <c r="O57" s="93"/>
      <c r="P57" s="93"/>
      <c r="Q57" s="93"/>
      <c r="R57" s="120"/>
    </row>
    <row r="58" spans="1:18" x14ac:dyDescent="0.6">
      <c r="A58" s="97" t="s">
        <v>66</v>
      </c>
      <c r="B58" s="89">
        <f>C58+D58+E58</f>
        <v>4</v>
      </c>
      <c r="C58" s="89">
        <v>1</v>
      </c>
      <c r="D58" s="89">
        <v>3</v>
      </c>
      <c r="E58" s="89">
        <v>0</v>
      </c>
      <c r="F58" s="90">
        <f t="shared" si="11"/>
        <v>0.25</v>
      </c>
      <c r="G58" s="89">
        <v>0</v>
      </c>
      <c r="H58" s="89">
        <v>0</v>
      </c>
      <c r="I58" s="89">
        <v>0</v>
      </c>
      <c r="J58" s="89">
        <v>0</v>
      </c>
      <c r="K58" s="89">
        <v>0</v>
      </c>
      <c r="L58" s="89">
        <v>0</v>
      </c>
      <c r="M58" s="89">
        <v>0</v>
      </c>
      <c r="N58" s="90">
        <f t="shared" si="16"/>
        <v>0</v>
      </c>
      <c r="O58" s="89">
        <v>2</v>
      </c>
      <c r="P58" s="89">
        <v>2</v>
      </c>
      <c r="Q58" s="89">
        <v>0</v>
      </c>
      <c r="R58" s="120"/>
    </row>
    <row r="59" spans="1:18" x14ac:dyDescent="0.6">
      <c r="A59" s="97" t="s">
        <v>67</v>
      </c>
      <c r="B59" s="89">
        <f t="shared" ref="B59:B60" si="33">C59+D59+E59</f>
        <v>48</v>
      </c>
      <c r="C59" s="89">
        <v>40</v>
      </c>
      <c r="D59" s="89">
        <v>8</v>
      </c>
      <c r="E59" s="89">
        <v>0</v>
      </c>
      <c r="F59" s="90">
        <f t="shared" si="11"/>
        <v>0.83333333333333337</v>
      </c>
      <c r="G59" s="89">
        <v>0</v>
      </c>
      <c r="H59" s="89">
        <v>1</v>
      </c>
      <c r="I59" s="89">
        <v>9</v>
      </c>
      <c r="J59" s="89">
        <v>1</v>
      </c>
      <c r="K59" s="89">
        <v>0</v>
      </c>
      <c r="L59" s="89">
        <v>0</v>
      </c>
      <c r="M59" s="89">
        <v>0</v>
      </c>
      <c r="N59" s="90">
        <f t="shared" si="16"/>
        <v>0.34375</v>
      </c>
      <c r="O59" s="89">
        <v>21</v>
      </c>
      <c r="P59" s="89">
        <v>16</v>
      </c>
      <c r="Q59" s="89">
        <v>0</v>
      </c>
      <c r="R59" s="120"/>
    </row>
    <row r="60" spans="1:18" x14ac:dyDescent="0.6">
      <c r="A60" s="97" t="s">
        <v>68</v>
      </c>
      <c r="B60" s="89">
        <f t="shared" si="33"/>
        <v>29</v>
      </c>
      <c r="C60" s="89">
        <v>24</v>
      </c>
      <c r="D60" s="89">
        <v>5</v>
      </c>
      <c r="E60" s="89">
        <v>0</v>
      </c>
      <c r="F60" s="90">
        <f t="shared" si="11"/>
        <v>0.82758620689655171</v>
      </c>
      <c r="G60" s="89">
        <v>0</v>
      </c>
      <c r="H60" s="89">
        <v>4</v>
      </c>
      <c r="I60" s="89">
        <v>4</v>
      </c>
      <c r="J60" s="89">
        <v>2</v>
      </c>
      <c r="K60" s="89">
        <v>0</v>
      </c>
      <c r="L60" s="89">
        <v>0</v>
      </c>
      <c r="M60" s="89">
        <v>0</v>
      </c>
      <c r="N60" s="90">
        <v>0.36599999999999999</v>
      </c>
      <c r="O60" s="89">
        <v>19</v>
      </c>
      <c r="P60" s="89">
        <v>0</v>
      </c>
      <c r="Q60" s="89">
        <v>0</v>
      </c>
      <c r="R60" s="120"/>
    </row>
    <row r="61" spans="1:18" x14ac:dyDescent="0.6">
      <c r="A61" s="98" t="s">
        <v>22</v>
      </c>
      <c r="B61" s="102">
        <f>SUM(B58:B60)</f>
        <v>81</v>
      </c>
      <c r="C61" s="102">
        <f t="shared" ref="C61:E61" si="34">SUM(C58:C60)</f>
        <v>65</v>
      </c>
      <c r="D61" s="102">
        <f t="shared" si="34"/>
        <v>16</v>
      </c>
      <c r="E61" s="102">
        <f t="shared" si="34"/>
        <v>0</v>
      </c>
      <c r="F61" s="103">
        <f t="shared" si="11"/>
        <v>0.80246913580246915</v>
      </c>
      <c r="G61" s="102">
        <f>SUM(G58:G60)</f>
        <v>0</v>
      </c>
      <c r="H61" s="102">
        <f t="shared" ref="H61:M61" si="35">SUM(H58:H60)</f>
        <v>5</v>
      </c>
      <c r="I61" s="102">
        <f t="shared" si="35"/>
        <v>13</v>
      </c>
      <c r="J61" s="102">
        <f t="shared" si="35"/>
        <v>3</v>
      </c>
      <c r="K61" s="102">
        <f t="shared" si="35"/>
        <v>0</v>
      </c>
      <c r="L61" s="102">
        <f t="shared" si="35"/>
        <v>0</v>
      </c>
      <c r="M61" s="102">
        <f t="shared" si="35"/>
        <v>0</v>
      </c>
      <c r="N61" s="103">
        <f t="shared" si="16"/>
        <v>0.33333333333333331</v>
      </c>
      <c r="O61" s="102">
        <f>SUM(O58:O60)</f>
        <v>42</v>
      </c>
      <c r="P61" s="102">
        <f t="shared" ref="P61:Q61" si="36">SUM(P58:P60)</f>
        <v>18</v>
      </c>
      <c r="Q61" s="102">
        <f t="shared" si="36"/>
        <v>0</v>
      </c>
      <c r="R61" s="120"/>
    </row>
    <row r="62" spans="1:18" x14ac:dyDescent="0.6">
      <c r="A62" s="97" t="s">
        <v>69</v>
      </c>
      <c r="B62" s="89">
        <f>C62+D62+E62</f>
        <v>18</v>
      </c>
      <c r="C62" s="89">
        <v>10</v>
      </c>
      <c r="D62" s="89">
        <v>8</v>
      </c>
      <c r="E62" s="89">
        <v>0</v>
      </c>
      <c r="F62" s="90">
        <v>0.38900000000000001</v>
      </c>
      <c r="G62" s="89">
        <v>0</v>
      </c>
      <c r="H62" s="89">
        <v>2</v>
      </c>
      <c r="I62" s="89">
        <v>2</v>
      </c>
      <c r="J62" s="89">
        <v>2</v>
      </c>
      <c r="K62" s="89">
        <v>0</v>
      </c>
      <c r="L62" s="89">
        <v>0</v>
      </c>
      <c r="M62" s="89">
        <v>2</v>
      </c>
      <c r="N62" s="90">
        <f t="shared" si="16"/>
        <v>0.47058823529411764</v>
      </c>
      <c r="O62" s="89">
        <v>9</v>
      </c>
      <c r="P62" s="89">
        <v>1</v>
      </c>
      <c r="Q62" s="89">
        <v>0</v>
      </c>
      <c r="R62" s="120"/>
    </row>
    <row r="63" spans="1:18" x14ac:dyDescent="0.6">
      <c r="A63" s="97" t="s">
        <v>70</v>
      </c>
      <c r="B63" s="89">
        <f>C63+D63+E63</f>
        <v>114</v>
      </c>
      <c r="C63" s="89">
        <v>100</v>
      </c>
      <c r="D63" s="89">
        <v>14</v>
      </c>
      <c r="E63" s="89">
        <v>0</v>
      </c>
      <c r="F63" s="90">
        <f t="shared" si="11"/>
        <v>0.8771929824561403</v>
      </c>
      <c r="G63" s="89">
        <v>0</v>
      </c>
      <c r="H63" s="89">
        <v>12</v>
      </c>
      <c r="I63" s="89">
        <v>13</v>
      </c>
      <c r="J63" s="89">
        <v>7</v>
      </c>
      <c r="K63" s="89">
        <v>0</v>
      </c>
      <c r="L63" s="89">
        <v>0</v>
      </c>
      <c r="M63" s="89">
        <v>3</v>
      </c>
      <c r="N63" s="90">
        <f t="shared" si="16"/>
        <v>0.30701754385964913</v>
      </c>
      <c r="O63" s="89">
        <v>79</v>
      </c>
      <c r="P63" s="89">
        <v>0</v>
      </c>
      <c r="Q63" s="89">
        <v>0</v>
      </c>
      <c r="R63" s="120"/>
    </row>
    <row r="64" spans="1:18" x14ac:dyDescent="0.6">
      <c r="A64" s="98" t="s">
        <v>33</v>
      </c>
      <c r="B64" s="102">
        <f>SUM(B62:B63)</f>
        <v>132</v>
      </c>
      <c r="C64" s="102">
        <f t="shared" ref="C64:E64" si="37">SUM(C62:C63)</f>
        <v>110</v>
      </c>
      <c r="D64" s="102">
        <f t="shared" si="37"/>
        <v>22</v>
      </c>
      <c r="E64" s="102">
        <f t="shared" si="37"/>
        <v>0</v>
      </c>
      <c r="F64" s="103">
        <f t="shared" si="11"/>
        <v>0.83333333333333337</v>
      </c>
      <c r="G64" s="102">
        <f>SUM(G62:G63)</f>
        <v>0</v>
      </c>
      <c r="H64" s="102">
        <f t="shared" ref="H64:M64" si="38">SUM(H62:H63)</f>
        <v>14</v>
      </c>
      <c r="I64" s="102">
        <f t="shared" si="38"/>
        <v>15</v>
      </c>
      <c r="J64" s="102">
        <f t="shared" si="38"/>
        <v>9</v>
      </c>
      <c r="K64" s="102">
        <f t="shared" si="38"/>
        <v>0</v>
      </c>
      <c r="L64" s="102">
        <f t="shared" si="38"/>
        <v>0</v>
      </c>
      <c r="M64" s="102">
        <f t="shared" si="38"/>
        <v>5</v>
      </c>
      <c r="N64" s="103">
        <f t="shared" si="16"/>
        <v>0.3282442748091603</v>
      </c>
      <c r="O64" s="102">
        <f>SUM(O62:O63)</f>
        <v>88</v>
      </c>
      <c r="P64" s="102">
        <f t="shared" ref="P64:Q64" si="39">SUM(P62:P63)</f>
        <v>1</v>
      </c>
      <c r="Q64" s="102">
        <f t="shared" si="39"/>
        <v>0</v>
      </c>
      <c r="R64" s="120"/>
    </row>
    <row r="65" spans="1:18" x14ac:dyDescent="0.6">
      <c r="A65" s="97" t="s">
        <v>71</v>
      </c>
      <c r="B65" s="89">
        <f>C65+D65+E65</f>
        <v>34</v>
      </c>
      <c r="C65" s="89">
        <v>31</v>
      </c>
      <c r="D65" s="89">
        <v>3</v>
      </c>
      <c r="E65" s="89">
        <v>0</v>
      </c>
      <c r="F65" s="90">
        <f t="shared" si="11"/>
        <v>0.91176470588235292</v>
      </c>
      <c r="G65" s="89">
        <v>0</v>
      </c>
      <c r="H65" s="89">
        <v>3</v>
      </c>
      <c r="I65" s="89">
        <v>4</v>
      </c>
      <c r="J65" s="89">
        <v>2</v>
      </c>
      <c r="K65" s="89">
        <v>0</v>
      </c>
      <c r="L65" s="89">
        <v>0</v>
      </c>
      <c r="M65" s="89">
        <v>1</v>
      </c>
      <c r="N65" s="90">
        <f t="shared" si="16"/>
        <v>0.30303030303030304</v>
      </c>
      <c r="O65" s="89">
        <v>23</v>
      </c>
      <c r="P65" s="89">
        <v>0</v>
      </c>
      <c r="Q65" s="89">
        <v>1</v>
      </c>
      <c r="R65" s="120"/>
    </row>
    <row r="66" spans="1:18" x14ac:dyDescent="0.6">
      <c r="A66" s="97" t="s">
        <v>72</v>
      </c>
      <c r="B66" s="89">
        <f>C66+D66+E66</f>
        <v>7</v>
      </c>
      <c r="C66" s="89">
        <v>5</v>
      </c>
      <c r="D66" s="89">
        <v>2</v>
      </c>
      <c r="E66" s="89">
        <v>0</v>
      </c>
      <c r="F66" s="90">
        <f>C66/B66</f>
        <v>0.7142857142857143</v>
      </c>
      <c r="G66" s="89">
        <v>0</v>
      </c>
      <c r="H66" s="89">
        <v>1</v>
      </c>
      <c r="I66" s="89">
        <v>2</v>
      </c>
      <c r="J66" s="89">
        <v>2</v>
      </c>
      <c r="K66" s="89">
        <v>0</v>
      </c>
      <c r="L66" s="89">
        <v>0</v>
      </c>
      <c r="M66" s="89">
        <v>0</v>
      </c>
      <c r="N66" s="90">
        <f>(G66+H66+I66+J66+K66+L66+M66)/(E66+G66+H66+I66+J66+K66+L66+M66+O66)</f>
        <v>0.7142857142857143</v>
      </c>
      <c r="O66" s="89">
        <v>2</v>
      </c>
      <c r="P66" s="89">
        <v>0</v>
      </c>
      <c r="Q66" s="89">
        <v>0</v>
      </c>
      <c r="R66" s="120"/>
    </row>
    <row r="67" spans="1:18" x14ac:dyDescent="0.6">
      <c r="A67" s="97" t="s">
        <v>73</v>
      </c>
      <c r="B67" s="89">
        <f t="shared" ref="B67" si="40">C67+D67+E67</f>
        <v>3</v>
      </c>
      <c r="C67" s="89">
        <v>3</v>
      </c>
      <c r="D67" s="89">
        <v>0</v>
      </c>
      <c r="E67" s="89">
        <v>0</v>
      </c>
      <c r="F67" s="90">
        <f t="shared" si="11"/>
        <v>1</v>
      </c>
      <c r="G67" s="89">
        <v>0</v>
      </c>
      <c r="H67" s="89">
        <v>0</v>
      </c>
      <c r="I67" s="89">
        <v>1</v>
      </c>
      <c r="J67" s="89">
        <v>0</v>
      </c>
      <c r="K67" s="89">
        <v>0</v>
      </c>
      <c r="L67" s="89">
        <v>0</v>
      </c>
      <c r="M67" s="89">
        <v>0</v>
      </c>
      <c r="N67" s="90">
        <f t="shared" si="16"/>
        <v>0.33333333333333331</v>
      </c>
      <c r="O67" s="89">
        <v>2</v>
      </c>
      <c r="P67" s="89">
        <v>0</v>
      </c>
      <c r="Q67" s="89">
        <v>0</v>
      </c>
      <c r="R67" s="120"/>
    </row>
    <row r="68" spans="1:18" x14ac:dyDescent="0.6">
      <c r="A68" s="98" t="s">
        <v>38</v>
      </c>
      <c r="B68" s="102">
        <f>SUM(B65:B67)</f>
        <v>44</v>
      </c>
      <c r="C68" s="102">
        <f>SUM(C65:C67)</f>
        <v>39</v>
      </c>
      <c r="D68" s="102">
        <f>SUM(D65:D67)</f>
        <v>5</v>
      </c>
      <c r="E68" s="102">
        <f>SUM(E65:E67)</f>
        <v>0</v>
      </c>
      <c r="F68" s="103">
        <f t="shared" si="11"/>
        <v>0.88636363636363635</v>
      </c>
      <c r="G68" s="102">
        <f t="shared" ref="G68:M68" si="41">SUM(G65:G67)</f>
        <v>0</v>
      </c>
      <c r="H68" s="102">
        <f t="shared" si="41"/>
        <v>4</v>
      </c>
      <c r="I68" s="102">
        <f t="shared" si="41"/>
        <v>7</v>
      </c>
      <c r="J68" s="102">
        <f t="shared" si="41"/>
        <v>4</v>
      </c>
      <c r="K68" s="102">
        <f t="shared" si="41"/>
        <v>0</v>
      </c>
      <c r="L68" s="102">
        <f t="shared" si="41"/>
        <v>0</v>
      </c>
      <c r="M68" s="102">
        <f t="shared" si="41"/>
        <v>1</v>
      </c>
      <c r="N68" s="103">
        <f t="shared" si="16"/>
        <v>0.37209302325581395</v>
      </c>
      <c r="O68" s="102">
        <f>SUM(O65:O67)</f>
        <v>27</v>
      </c>
      <c r="P68" s="102">
        <f>SUM(P65:P67)</f>
        <v>0</v>
      </c>
      <c r="Q68" s="102">
        <f>SUM(Q65:Q67)</f>
        <v>1</v>
      </c>
      <c r="R68" s="120"/>
    </row>
    <row r="69" spans="1:18" x14ac:dyDescent="0.6">
      <c r="A69" s="112" t="s">
        <v>74</v>
      </c>
      <c r="B69" s="93">
        <f>B61+B64+B68</f>
        <v>257</v>
      </c>
      <c r="C69" s="93">
        <f>C61+C64+C68</f>
        <v>214</v>
      </c>
      <c r="D69" s="93">
        <f>D61+D64+D68</f>
        <v>43</v>
      </c>
      <c r="E69" s="93">
        <f>E61+E64+E68</f>
        <v>0</v>
      </c>
      <c r="F69" s="94">
        <f t="shared" si="11"/>
        <v>0.83268482490272377</v>
      </c>
      <c r="G69" s="93">
        <f t="shared" ref="G69:M69" si="42">G61+G64+G68</f>
        <v>0</v>
      </c>
      <c r="H69" s="93">
        <f t="shared" si="42"/>
        <v>23</v>
      </c>
      <c r="I69" s="93">
        <f t="shared" si="42"/>
        <v>35</v>
      </c>
      <c r="J69" s="93">
        <f t="shared" si="42"/>
        <v>16</v>
      </c>
      <c r="K69" s="93">
        <f t="shared" si="42"/>
        <v>0</v>
      </c>
      <c r="L69" s="93">
        <f t="shared" si="42"/>
        <v>0</v>
      </c>
      <c r="M69" s="93">
        <f t="shared" si="42"/>
        <v>6</v>
      </c>
      <c r="N69" s="94">
        <f t="shared" si="16"/>
        <v>0.33755274261603374</v>
      </c>
      <c r="O69" s="93">
        <f>O61+O64+O68</f>
        <v>157</v>
      </c>
      <c r="P69" s="93">
        <f>P61+P64+P68</f>
        <v>19</v>
      </c>
      <c r="Q69" s="93">
        <f>Q61+Q64+Q68</f>
        <v>1</v>
      </c>
      <c r="R69" s="120"/>
    </row>
    <row r="70" spans="1:18" x14ac:dyDescent="0.6">
      <c r="A70" s="112"/>
      <c r="B70" s="93"/>
      <c r="C70" s="93"/>
      <c r="D70" s="93"/>
      <c r="E70" s="93"/>
      <c r="F70" s="94"/>
      <c r="G70" s="93"/>
      <c r="H70" s="93"/>
      <c r="I70" s="93"/>
      <c r="J70" s="93"/>
      <c r="K70" s="93"/>
      <c r="L70" s="93"/>
      <c r="M70" s="93"/>
      <c r="N70" s="94"/>
      <c r="O70" s="93"/>
      <c r="P70" s="93"/>
      <c r="Q70" s="93"/>
      <c r="R70" s="120"/>
    </row>
    <row r="71" spans="1:18" x14ac:dyDescent="0.6">
      <c r="A71" s="128" t="s">
        <v>75</v>
      </c>
      <c r="B71" s="93"/>
      <c r="C71" s="93"/>
      <c r="D71" s="93"/>
      <c r="E71" s="93"/>
      <c r="F71" s="94"/>
      <c r="G71" s="93"/>
      <c r="H71" s="93"/>
      <c r="I71" s="93"/>
      <c r="J71" s="93"/>
      <c r="K71" s="93"/>
      <c r="L71" s="93"/>
      <c r="M71" s="93"/>
      <c r="N71" s="94"/>
      <c r="O71" s="93"/>
      <c r="P71" s="93"/>
      <c r="Q71" s="93"/>
      <c r="R71" s="120"/>
    </row>
    <row r="72" spans="1:18" x14ac:dyDescent="0.6">
      <c r="A72" s="97" t="s">
        <v>76</v>
      </c>
      <c r="B72" s="89">
        <f>C72+D72+E72</f>
        <v>43</v>
      </c>
      <c r="C72" s="89">
        <v>36</v>
      </c>
      <c r="D72" s="89">
        <v>7</v>
      </c>
      <c r="E72" s="89">
        <v>0</v>
      </c>
      <c r="F72" s="90">
        <f t="shared" si="11"/>
        <v>0.83720930232558144</v>
      </c>
      <c r="G72" s="89">
        <v>0</v>
      </c>
      <c r="H72" s="89">
        <v>3</v>
      </c>
      <c r="I72" s="89">
        <v>3</v>
      </c>
      <c r="J72" s="89">
        <v>5</v>
      </c>
      <c r="K72" s="89">
        <v>2</v>
      </c>
      <c r="L72" s="89">
        <v>0</v>
      </c>
      <c r="M72" s="89">
        <v>2</v>
      </c>
      <c r="N72" s="90">
        <f t="shared" ref="N72:N111" si="43">(G72+H72+I72+J72+K72+L72+M72)/(E72+G72+H72+I72+J72+K72+L72+M72+O72)</f>
        <v>0.41666666666666669</v>
      </c>
      <c r="O72" s="89">
        <v>21</v>
      </c>
      <c r="P72" s="89">
        <v>6</v>
      </c>
      <c r="Q72" s="89">
        <v>1</v>
      </c>
      <c r="R72" s="120"/>
    </row>
    <row r="73" spans="1:18" x14ac:dyDescent="0.6">
      <c r="A73" s="97" t="s">
        <v>77</v>
      </c>
      <c r="B73" s="89">
        <f t="shared" ref="B73:B79" si="44">C73+D73+E73</f>
        <v>17</v>
      </c>
      <c r="C73" s="89">
        <v>15</v>
      </c>
      <c r="D73" s="89">
        <v>2</v>
      </c>
      <c r="E73" s="89">
        <v>0</v>
      </c>
      <c r="F73" s="90">
        <f t="shared" si="11"/>
        <v>0.88235294117647056</v>
      </c>
      <c r="G73" s="89">
        <v>0</v>
      </c>
      <c r="H73" s="89">
        <v>0</v>
      </c>
      <c r="I73" s="89">
        <v>3</v>
      </c>
      <c r="J73" s="89">
        <v>2</v>
      </c>
      <c r="K73" s="89">
        <v>0</v>
      </c>
      <c r="L73" s="89">
        <v>0</v>
      </c>
      <c r="M73" s="89">
        <v>1</v>
      </c>
      <c r="N73" s="90">
        <f t="shared" si="43"/>
        <v>0.54545454545454541</v>
      </c>
      <c r="O73" s="89">
        <v>5</v>
      </c>
      <c r="P73" s="89">
        <v>6</v>
      </c>
      <c r="Q73" s="89">
        <v>0</v>
      </c>
      <c r="R73" s="120"/>
    </row>
    <row r="74" spans="1:18" x14ac:dyDescent="0.6">
      <c r="A74" s="97" t="s">
        <v>78</v>
      </c>
      <c r="B74" s="89">
        <f t="shared" si="44"/>
        <v>6</v>
      </c>
      <c r="C74" s="89">
        <v>4</v>
      </c>
      <c r="D74" s="89">
        <v>2</v>
      </c>
      <c r="E74" s="89">
        <v>0</v>
      </c>
      <c r="F74" s="90">
        <f t="shared" si="11"/>
        <v>0.66666666666666663</v>
      </c>
      <c r="G74" s="89">
        <v>0</v>
      </c>
      <c r="H74" s="89">
        <v>0</v>
      </c>
      <c r="I74" s="89">
        <v>1</v>
      </c>
      <c r="J74" s="89">
        <v>1</v>
      </c>
      <c r="K74" s="89">
        <v>1</v>
      </c>
      <c r="L74" s="89">
        <v>0</v>
      </c>
      <c r="M74" s="89">
        <v>1</v>
      </c>
      <c r="N74" s="90">
        <f t="shared" si="43"/>
        <v>0.66666666666666663</v>
      </c>
      <c r="O74" s="89">
        <v>2</v>
      </c>
      <c r="P74" s="89">
        <v>0</v>
      </c>
      <c r="Q74" s="89">
        <v>0</v>
      </c>
      <c r="R74" s="120"/>
    </row>
    <row r="75" spans="1:18" x14ac:dyDescent="0.6">
      <c r="A75" s="97" t="s">
        <v>79</v>
      </c>
      <c r="B75" s="89">
        <f t="shared" si="44"/>
        <v>55</v>
      </c>
      <c r="C75" s="89">
        <v>45</v>
      </c>
      <c r="D75" s="89">
        <v>10</v>
      </c>
      <c r="E75" s="89">
        <v>0</v>
      </c>
      <c r="F75" s="90">
        <f t="shared" si="11"/>
        <v>0.81818181818181823</v>
      </c>
      <c r="G75" s="89">
        <v>0</v>
      </c>
      <c r="H75" s="89">
        <v>4</v>
      </c>
      <c r="I75" s="89">
        <v>14</v>
      </c>
      <c r="J75" s="89">
        <v>5</v>
      </c>
      <c r="K75" s="89">
        <v>0</v>
      </c>
      <c r="L75" s="89">
        <v>0</v>
      </c>
      <c r="M75" s="89">
        <v>1</v>
      </c>
      <c r="N75" s="90">
        <f t="shared" si="43"/>
        <v>0.53333333333333333</v>
      </c>
      <c r="O75" s="89">
        <v>21</v>
      </c>
      <c r="P75" s="89">
        <v>9</v>
      </c>
      <c r="Q75" s="89">
        <v>1</v>
      </c>
      <c r="R75" s="120"/>
    </row>
    <row r="76" spans="1:18" x14ac:dyDescent="0.6">
      <c r="A76" s="97" t="s">
        <v>80</v>
      </c>
      <c r="B76" s="89">
        <f t="shared" si="44"/>
        <v>10</v>
      </c>
      <c r="C76" s="89">
        <v>9</v>
      </c>
      <c r="D76" s="89">
        <v>1</v>
      </c>
      <c r="E76" s="89">
        <v>0</v>
      </c>
      <c r="F76" s="90">
        <f t="shared" si="11"/>
        <v>0.9</v>
      </c>
      <c r="G76" s="89">
        <v>0</v>
      </c>
      <c r="H76" s="89">
        <v>2</v>
      </c>
      <c r="I76" s="89">
        <v>1</v>
      </c>
      <c r="J76" s="89">
        <v>2</v>
      </c>
      <c r="K76" s="89">
        <v>0</v>
      </c>
      <c r="L76" s="89">
        <v>0</v>
      </c>
      <c r="M76" s="89">
        <v>0</v>
      </c>
      <c r="N76" s="90">
        <f t="shared" si="43"/>
        <v>0.5</v>
      </c>
      <c r="O76" s="89">
        <v>5</v>
      </c>
      <c r="P76" s="89">
        <v>0</v>
      </c>
      <c r="Q76" s="89">
        <v>0</v>
      </c>
      <c r="R76" s="120"/>
    </row>
    <row r="77" spans="1:18" x14ac:dyDescent="0.6">
      <c r="A77" s="97" t="s">
        <v>81</v>
      </c>
      <c r="B77" s="89">
        <f t="shared" si="44"/>
        <v>56</v>
      </c>
      <c r="C77" s="89">
        <v>39</v>
      </c>
      <c r="D77" s="89">
        <v>17</v>
      </c>
      <c r="E77" s="89">
        <v>0</v>
      </c>
      <c r="F77" s="90">
        <f t="shared" si="11"/>
        <v>0.6964285714285714</v>
      </c>
      <c r="G77" s="89">
        <v>0</v>
      </c>
      <c r="H77" s="89">
        <v>5</v>
      </c>
      <c r="I77" s="89">
        <v>12</v>
      </c>
      <c r="J77" s="89">
        <v>12</v>
      </c>
      <c r="K77" s="89">
        <v>1</v>
      </c>
      <c r="L77" s="89">
        <v>0</v>
      </c>
      <c r="M77" s="89">
        <v>1</v>
      </c>
      <c r="N77" s="90">
        <f t="shared" si="43"/>
        <v>0.5535714285714286</v>
      </c>
      <c r="O77" s="89">
        <v>25</v>
      </c>
      <c r="P77" s="89">
        <v>0</v>
      </c>
      <c r="Q77" s="89">
        <v>0</v>
      </c>
      <c r="R77" s="120"/>
    </row>
    <row r="78" spans="1:18" x14ac:dyDescent="0.6">
      <c r="A78" s="97" t="s">
        <v>82</v>
      </c>
      <c r="B78" s="89">
        <f t="shared" si="44"/>
        <v>14</v>
      </c>
      <c r="C78" s="89">
        <v>12</v>
      </c>
      <c r="D78" s="89">
        <v>2</v>
      </c>
      <c r="E78" s="89">
        <v>0</v>
      </c>
      <c r="F78" s="90">
        <f t="shared" si="11"/>
        <v>0.8571428571428571</v>
      </c>
      <c r="G78" s="89">
        <v>0</v>
      </c>
      <c r="H78" s="89">
        <v>1</v>
      </c>
      <c r="I78" s="89">
        <v>3</v>
      </c>
      <c r="J78" s="89">
        <v>0</v>
      </c>
      <c r="K78" s="89">
        <v>1</v>
      </c>
      <c r="L78" s="89">
        <v>0</v>
      </c>
      <c r="M78" s="89">
        <v>2</v>
      </c>
      <c r="N78" s="90">
        <f t="shared" si="43"/>
        <v>0.5</v>
      </c>
      <c r="O78" s="89">
        <v>7</v>
      </c>
      <c r="P78" s="89">
        <v>0</v>
      </c>
      <c r="Q78" s="89">
        <v>0</v>
      </c>
      <c r="R78" s="120"/>
    </row>
    <row r="79" spans="1:18" x14ac:dyDescent="0.6">
      <c r="A79" s="97" t="s">
        <v>83</v>
      </c>
      <c r="B79" s="89">
        <f t="shared" si="44"/>
        <v>31</v>
      </c>
      <c r="C79" s="89">
        <v>20</v>
      </c>
      <c r="D79" s="89">
        <v>10</v>
      </c>
      <c r="E79" s="89">
        <v>1</v>
      </c>
      <c r="F79" s="90">
        <f t="shared" si="11"/>
        <v>0.64516129032258063</v>
      </c>
      <c r="G79" s="89">
        <v>0</v>
      </c>
      <c r="H79" s="89">
        <v>0</v>
      </c>
      <c r="I79" s="89">
        <v>11</v>
      </c>
      <c r="J79" s="89">
        <v>6</v>
      </c>
      <c r="K79" s="89">
        <v>0</v>
      </c>
      <c r="L79" s="89">
        <v>0</v>
      </c>
      <c r="M79" s="89">
        <v>1</v>
      </c>
      <c r="N79" s="90">
        <f t="shared" si="43"/>
        <v>0.6</v>
      </c>
      <c r="O79" s="89">
        <v>11</v>
      </c>
      <c r="P79" s="89">
        <v>1</v>
      </c>
      <c r="Q79" s="89">
        <v>1</v>
      </c>
      <c r="R79" s="120"/>
    </row>
    <row r="80" spans="1:18" x14ac:dyDescent="0.6">
      <c r="A80" s="98" t="s">
        <v>22</v>
      </c>
      <c r="B80" s="102">
        <f>SUM(B72:B79)</f>
        <v>232</v>
      </c>
      <c r="C80" s="102">
        <f t="shared" ref="C80:D80" si="45">SUM(C72:C79)</f>
        <v>180</v>
      </c>
      <c r="D80" s="102">
        <f t="shared" si="45"/>
        <v>51</v>
      </c>
      <c r="E80" s="102">
        <v>1</v>
      </c>
      <c r="F80" s="103">
        <f t="shared" si="11"/>
        <v>0.77586206896551724</v>
      </c>
      <c r="G80" s="102">
        <f>SUM(G72:G79)</f>
        <v>0</v>
      </c>
      <c r="H80" s="102">
        <f t="shared" ref="H80:M80" si="46">SUM(H72:H79)</f>
        <v>15</v>
      </c>
      <c r="I80" s="102">
        <f t="shared" si="46"/>
        <v>48</v>
      </c>
      <c r="J80" s="102">
        <f t="shared" si="46"/>
        <v>33</v>
      </c>
      <c r="K80" s="102">
        <f t="shared" si="46"/>
        <v>5</v>
      </c>
      <c r="L80" s="102">
        <f t="shared" si="46"/>
        <v>0</v>
      </c>
      <c r="M80" s="102">
        <f t="shared" si="46"/>
        <v>9</v>
      </c>
      <c r="N80" s="103">
        <f t="shared" si="43"/>
        <v>0.52884615384615385</v>
      </c>
      <c r="O80" s="102">
        <f>SUM(O72:O79)</f>
        <v>97</v>
      </c>
      <c r="P80" s="102">
        <f t="shared" ref="P80" si="47">SUM(P72:P79)</f>
        <v>22</v>
      </c>
      <c r="Q80" s="102">
        <f>SUM(Q72:Q79)</f>
        <v>3</v>
      </c>
      <c r="R80" s="120"/>
    </row>
    <row r="81" spans="1:18" x14ac:dyDescent="0.6">
      <c r="A81" s="97" t="s">
        <v>84</v>
      </c>
      <c r="B81" s="89">
        <f>C81+D81+E81</f>
        <v>64</v>
      </c>
      <c r="C81" s="89">
        <v>53</v>
      </c>
      <c r="D81" s="89">
        <v>11</v>
      </c>
      <c r="E81" s="89">
        <v>0</v>
      </c>
      <c r="F81" s="105">
        <v>0.83299999999999996</v>
      </c>
      <c r="G81" s="89">
        <v>0</v>
      </c>
      <c r="H81" s="89">
        <v>0</v>
      </c>
      <c r="I81" s="89">
        <v>8</v>
      </c>
      <c r="J81" s="89">
        <v>11</v>
      </c>
      <c r="K81" s="89">
        <v>1</v>
      </c>
      <c r="L81" s="89">
        <v>0</v>
      </c>
      <c r="M81" s="89">
        <v>2</v>
      </c>
      <c r="N81" s="90">
        <f t="shared" si="43"/>
        <v>0.34920634920634919</v>
      </c>
      <c r="O81" s="89">
        <v>41</v>
      </c>
      <c r="P81" s="89">
        <v>1</v>
      </c>
      <c r="Q81" s="89">
        <v>0</v>
      </c>
      <c r="R81" s="120"/>
    </row>
    <row r="82" spans="1:18" x14ac:dyDescent="0.6">
      <c r="A82" s="97" t="s">
        <v>85</v>
      </c>
      <c r="B82" s="89">
        <f t="shared" ref="B82:B91" si="48">C82+D82+E82</f>
        <v>21</v>
      </c>
      <c r="C82" s="89">
        <v>11</v>
      </c>
      <c r="D82" s="89">
        <v>10</v>
      </c>
      <c r="E82" s="89">
        <v>0</v>
      </c>
      <c r="F82" s="90">
        <f t="shared" si="11"/>
        <v>0.52380952380952384</v>
      </c>
      <c r="G82" s="89">
        <v>0</v>
      </c>
      <c r="H82" s="89">
        <v>0</v>
      </c>
      <c r="I82" s="89">
        <v>1</v>
      </c>
      <c r="J82" s="89">
        <v>3</v>
      </c>
      <c r="K82" s="89">
        <v>0</v>
      </c>
      <c r="L82" s="89">
        <v>0</v>
      </c>
      <c r="M82" s="89">
        <v>0</v>
      </c>
      <c r="N82" s="90">
        <f t="shared" si="43"/>
        <v>0.23529411764705882</v>
      </c>
      <c r="O82" s="89">
        <v>13</v>
      </c>
      <c r="P82" s="89">
        <v>3</v>
      </c>
      <c r="Q82" s="89">
        <v>1</v>
      </c>
      <c r="R82" s="120"/>
    </row>
    <row r="83" spans="1:18" x14ac:dyDescent="0.6">
      <c r="A83" s="97" t="s">
        <v>86</v>
      </c>
      <c r="B83" s="89">
        <f t="shared" si="48"/>
        <v>11</v>
      </c>
      <c r="C83" s="89">
        <v>8</v>
      </c>
      <c r="D83" s="89">
        <v>3</v>
      </c>
      <c r="E83" s="89">
        <v>0</v>
      </c>
      <c r="F83" s="90">
        <v>0.77800000000000002</v>
      </c>
      <c r="G83" s="89">
        <v>0</v>
      </c>
      <c r="H83" s="89">
        <v>0</v>
      </c>
      <c r="I83" s="89">
        <v>5</v>
      </c>
      <c r="J83" s="89">
        <v>1</v>
      </c>
      <c r="K83" s="89">
        <v>0</v>
      </c>
      <c r="L83" s="89">
        <v>0</v>
      </c>
      <c r="M83" s="89">
        <v>0</v>
      </c>
      <c r="N83" s="90">
        <f t="shared" si="43"/>
        <v>0.6</v>
      </c>
      <c r="O83" s="89">
        <v>4</v>
      </c>
      <c r="P83" s="89">
        <v>1</v>
      </c>
      <c r="Q83" s="89">
        <v>0</v>
      </c>
      <c r="R83" s="120"/>
    </row>
    <row r="84" spans="1:18" x14ac:dyDescent="0.6">
      <c r="A84" s="97" t="s">
        <v>87</v>
      </c>
      <c r="B84" s="89">
        <f t="shared" si="48"/>
        <v>123</v>
      </c>
      <c r="C84" s="89">
        <v>80</v>
      </c>
      <c r="D84" s="89">
        <v>43</v>
      </c>
      <c r="E84" s="89">
        <v>0</v>
      </c>
      <c r="F84" s="90">
        <f t="shared" si="11"/>
        <v>0.65040650406504064</v>
      </c>
      <c r="G84" s="89">
        <v>1</v>
      </c>
      <c r="H84" s="89">
        <v>9</v>
      </c>
      <c r="I84" s="89">
        <v>14</v>
      </c>
      <c r="J84" s="89">
        <v>19</v>
      </c>
      <c r="K84" s="89">
        <v>1</v>
      </c>
      <c r="L84" s="89">
        <v>0</v>
      </c>
      <c r="M84" s="89">
        <v>5</v>
      </c>
      <c r="N84" s="90">
        <f t="shared" si="43"/>
        <v>0.4152542372881356</v>
      </c>
      <c r="O84" s="89">
        <v>69</v>
      </c>
      <c r="P84" s="89">
        <v>3</v>
      </c>
      <c r="Q84" s="89">
        <v>2</v>
      </c>
      <c r="R84" s="120"/>
    </row>
    <row r="85" spans="1:18" x14ac:dyDescent="0.6">
      <c r="A85" s="97" t="s">
        <v>88</v>
      </c>
      <c r="B85" s="89">
        <f t="shared" si="48"/>
        <v>14</v>
      </c>
      <c r="C85" s="89">
        <v>9</v>
      </c>
      <c r="D85" s="89">
        <v>5</v>
      </c>
      <c r="E85" s="89">
        <v>0</v>
      </c>
      <c r="F85" s="90">
        <f t="shared" si="11"/>
        <v>0.6428571428571429</v>
      </c>
      <c r="G85" s="89">
        <v>0</v>
      </c>
      <c r="H85" s="89">
        <v>1</v>
      </c>
      <c r="I85" s="89">
        <v>2</v>
      </c>
      <c r="J85" s="89">
        <v>2</v>
      </c>
      <c r="K85" s="89">
        <v>0</v>
      </c>
      <c r="L85" s="89">
        <v>1</v>
      </c>
      <c r="M85" s="89">
        <v>0</v>
      </c>
      <c r="N85" s="90">
        <f t="shared" si="43"/>
        <v>0.5</v>
      </c>
      <c r="O85" s="89">
        <v>6</v>
      </c>
      <c r="P85" s="89">
        <v>0</v>
      </c>
      <c r="Q85" s="89">
        <v>2</v>
      </c>
      <c r="R85" s="120"/>
    </row>
    <row r="86" spans="1:18" x14ac:dyDescent="0.6">
      <c r="A86" s="97" t="s">
        <v>89</v>
      </c>
      <c r="B86" s="89">
        <f t="shared" si="48"/>
        <v>40</v>
      </c>
      <c r="C86" s="89">
        <v>34</v>
      </c>
      <c r="D86" s="89">
        <v>6</v>
      </c>
      <c r="E86" s="89">
        <v>0</v>
      </c>
      <c r="F86" s="90">
        <f t="shared" si="11"/>
        <v>0.85</v>
      </c>
      <c r="G86" s="89">
        <v>0</v>
      </c>
      <c r="H86" s="89">
        <v>0</v>
      </c>
      <c r="I86" s="89">
        <v>3</v>
      </c>
      <c r="J86" s="89">
        <v>2</v>
      </c>
      <c r="K86" s="89">
        <v>0</v>
      </c>
      <c r="L86" s="89">
        <v>0</v>
      </c>
      <c r="M86" s="89">
        <v>1</v>
      </c>
      <c r="N86" s="90">
        <f t="shared" si="43"/>
        <v>0.15</v>
      </c>
      <c r="O86" s="89">
        <v>34</v>
      </c>
      <c r="P86" s="89">
        <v>0</v>
      </c>
      <c r="Q86" s="89">
        <v>0</v>
      </c>
      <c r="R86" s="120"/>
    </row>
    <row r="87" spans="1:18" x14ac:dyDescent="0.6">
      <c r="A87" s="97" t="s">
        <v>90</v>
      </c>
      <c r="B87" s="89">
        <f t="shared" si="48"/>
        <v>109</v>
      </c>
      <c r="C87" s="89">
        <v>91</v>
      </c>
      <c r="D87" s="89">
        <v>17</v>
      </c>
      <c r="E87" s="89">
        <v>1</v>
      </c>
      <c r="F87" s="90">
        <f t="shared" si="11"/>
        <v>0.83486238532110091</v>
      </c>
      <c r="G87" s="89">
        <v>0</v>
      </c>
      <c r="H87" s="89">
        <v>7</v>
      </c>
      <c r="I87" s="89">
        <v>7</v>
      </c>
      <c r="J87" s="89">
        <v>13</v>
      </c>
      <c r="K87" s="89">
        <v>2</v>
      </c>
      <c r="L87" s="89">
        <v>0</v>
      </c>
      <c r="M87" s="89">
        <v>2</v>
      </c>
      <c r="N87" s="90">
        <f t="shared" si="43"/>
        <v>0.31632653061224492</v>
      </c>
      <c r="O87" s="89">
        <v>66</v>
      </c>
      <c r="P87" s="89">
        <v>10</v>
      </c>
      <c r="Q87" s="89">
        <v>2</v>
      </c>
      <c r="R87" s="120"/>
    </row>
    <row r="88" spans="1:18" x14ac:dyDescent="0.6">
      <c r="A88" s="97" t="s">
        <v>91</v>
      </c>
      <c r="B88" s="89">
        <f t="shared" si="48"/>
        <v>42</v>
      </c>
      <c r="C88" s="89">
        <v>32</v>
      </c>
      <c r="D88" s="89">
        <v>10</v>
      </c>
      <c r="E88" s="89">
        <v>0</v>
      </c>
      <c r="F88" s="90">
        <f t="shared" si="11"/>
        <v>0.76190476190476186</v>
      </c>
      <c r="G88" s="89">
        <v>0</v>
      </c>
      <c r="H88" s="89">
        <v>1</v>
      </c>
      <c r="I88" s="89">
        <v>4</v>
      </c>
      <c r="J88" s="89">
        <v>0</v>
      </c>
      <c r="K88" s="89">
        <v>0</v>
      </c>
      <c r="L88" s="89">
        <v>0</v>
      </c>
      <c r="M88" s="89">
        <v>2</v>
      </c>
      <c r="N88" s="90">
        <f t="shared" si="43"/>
        <v>0.17499999999999999</v>
      </c>
      <c r="O88" s="89">
        <v>33</v>
      </c>
      <c r="P88" s="89">
        <v>1</v>
      </c>
      <c r="Q88" s="89">
        <v>1</v>
      </c>
      <c r="R88" s="120"/>
    </row>
    <row r="89" spans="1:18" x14ac:dyDescent="0.6">
      <c r="A89" s="97" t="s">
        <v>92</v>
      </c>
      <c r="B89" s="89">
        <f t="shared" si="48"/>
        <v>23</v>
      </c>
      <c r="C89" s="89">
        <v>20</v>
      </c>
      <c r="D89" s="89">
        <v>3</v>
      </c>
      <c r="E89" s="89">
        <v>0</v>
      </c>
      <c r="F89" s="90">
        <v>0</v>
      </c>
      <c r="G89" s="89">
        <v>0</v>
      </c>
      <c r="H89" s="89">
        <v>0</v>
      </c>
      <c r="I89" s="89">
        <v>2</v>
      </c>
      <c r="J89" s="89">
        <v>4</v>
      </c>
      <c r="K89" s="89">
        <v>0</v>
      </c>
      <c r="L89" s="89">
        <v>0</v>
      </c>
      <c r="M89" s="89">
        <v>1</v>
      </c>
      <c r="N89" s="90">
        <f t="shared" si="43"/>
        <v>0.31818181818181818</v>
      </c>
      <c r="O89" s="89">
        <v>15</v>
      </c>
      <c r="P89" s="89">
        <v>1</v>
      </c>
      <c r="Q89" s="89">
        <v>0</v>
      </c>
      <c r="R89" s="120"/>
    </row>
    <row r="90" spans="1:18" x14ac:dyDescent="0.6">
      <c r="A90" s="97" t="s">
        <v>93</v>
      </c>
      <c r="B90" s="89">
        <f t="shared" si="48"/>
        <v>39</v>
      </c>
      <c r="C90" s="89">
        <v>29</v>
      </c>
      <c r="D90" s="89">
        <v>10</v>
      </c>
      <c r="E90" s="89">
        <v>0</v>
      </c>
      <c r="F90" s="90">
        <f t="shared" ref="F90:F140" si="49">C90/B90</f>
        <v>0.74358974358974361</v>
      </c>
      <c r="G90" s="89">
        <v>0</v>
      </c>
      <c r="H90" s="89">
        <v>0</v>
      </c>
      <c r="I90" s="89">
        <v>5</v>
      </c>
      <c r="J90" s="89">
        <v>4</v>
      </c>
      <c r="K90" s="89">
        <v>2</v>
      </c>
      <c r="L90" s="89">
        <v>0</v>
      </c>
      <c r="M90" s="89">
        <v>2</v>
      </c>
      <c r="N90" s="90">
        <f t="shared" si="43"/>
        <v>0.33333333333333331</v>
      </c>
      <c r="O90" s="89">
        <v>26</v>
      </c>
      <c r="P90" s="89">
        <v>0</v>
      </c>
      <c r="Q90" s="89">
        <v>0</v>
      </c>
      <c r="R90" s="120"/>
    </row>
    <row r="91" spans="1:18" x14ac:dyDescent="0.6">
      <c r="A91" s="97" t="s">
        <v>94</v>
      </c>
      <c r="B91" s="89">
        <f t="shared" si="48"/>
        <v>110</v>
      </c>
      <c r="C91" s="89">
        <v>91</v>
      </c>
      <c r="D91" s="89">
        <v>19</v>
      </c>
      <c r="E91" s="89">
        <v>0</v>
      </c>
      <c r="F91" s="90">
        <f t="shared" si="49"/>
        <v>0.82727272727272727</v>
      </c>
      <c r="G91" s="89">
        <v>0</v>
      </c>
      <c r="H91" s="89">
        <v>5</v>
      </c>
      <c r="I91" s="89">
        <v>3</v>
      </c>
      <c r="J91" s="89">
        <v>8</v>
      </c>
      <c r="K91" s="89">
        <v>0</v>
      </c>
      <c r="L91" s="89">
        <v>0</v>
      </c>
      <c r="M91" s="89">
        <v>0</v>
      </c>
      <c r="N91" s="90">
        <f t="shared" si="43"/>
        <v>0.14678899082568808</v>
      </c>
      <c r="O91" s="89">
        <v>93</v>
      </c>
      <c r="P91" s="89">
        <v>1</v>
      </c>
      <c r="Q91" s="89">
        <v>0</v>
      </c>
      <c r="R91" s="120"/>
    </row>
    <row r="92" spans="1:18" x14ac:dyDescent="0.6">
      <c r="A92" s="98" t="s">
        <v>33</v>
      </c>
      <c r="B92" s="102">
        <f>SUM(B81:B91)</f>
        <v>596</v>
      </c>
      <c r="C92" s="102">
        <f>SUM(C81:C91)</f>
        <v>458</v>
      </c>
      <c r="D92" s="102">
        <f>SUM(D81:D91)</f>
        <v>137</v>
      </c>
      <c r="E92" s="102">
        <f>SUM(E81:E91)</f>
        <v>1</v>
      </c>
      <c r="F92" s="103">
        <f>C92/B92</f>
        <v>0.76845637583892612</v>
      </c>
      <c r="G92" s="102">
        <f t="shared" ref="G92:M92" si="50">SUM(G81:G91)</f>
        <v>1</v>
      </c>
      <c r="H92" s="102">
        <f t="shared" si="50"/>
        <v>23</v>
      </c>
      <c r="I92" s="102">
        <f t="shared" si="50"/>
        <v>54</v>
      </c>
      <c r="J92" s="102">
        <f t="shared" si="50"/>
        <v>67</v>
      </c>
      <c r="K92" s="102">
        <f t="shared" si="50"/>
        <v>6</v>
      </c>
      <c r="L92" s="102">
        <f t="shared" si="50"/>
        <v>1</v>
      </c>
      <c r="M92" s="102">
        <f t="shared" si="50"/>
        <v>15</v>
      </c>
      <c r="N92" s="103">
        <f t="shared" si="43"/>
        <v>0.29401408450704225</v>
      </c>
      <c r="O92" s="102">
        <f>SUM(O81:O91)</f>
        <v>400</v>
      </c>
      <c r="P92" s="102">
        <f>SUM(P81:P91)</f>
        <v>21</v>
      </c>
      <c r="Q92" s="102">
        <f>SUM(Q81:Q91)</f>
        <v>8</v>
      </c>
      <c r="R92" s="120"/>
    </row>
    <row r="93" spans="1:18" x14ac:dyDescent="0.6">
      <c r="A93" s="97" t="s">
        <v>95</v>
      </c>
      <c r="B93" s="89">
        <f>C93+D93+E93</f>
        <v>4</v>
      </c>
      <c r="C93" s="89">
        <v>4</v>
      </c>
      <c r="D93" s="89">
        <v>0</v>
      </c>
      <c r="E93" s="89">
        <v>0</v>
      </c>
      <c r="F93" s="90">
        <f t="shared" si="49"/>
        <v>1</v>
      </c>
      <c r="G93" s="89">
        <v>0</v>
      </c>
      <c r="H93" s="89">
        <v>0</v>
      </c>
      <c r="I93" s="89">
        <v>1</v>
      </c>
      <c r="J93" s="89">
        <v>1</v>
      </c>
      <c r="K93" s="89">
        <v>0</v>
      </c>
      <c r="L93" s="89">
        <v>0</v>
      </c>
      <c r="M93" s="89">
        <v>0</v>
      </c>
      <c r="N93" s="90">
        <f t="shared" si="43"/>
        <v>0.66666666666666663</v>
      </c>
      <c r="O93" s="89">
        <v>1</v>
      </c>
      <c r="P93" s="89">
        <v>1</v>
      </c>
      <c r="Q93" s="89">
        <v>0</v>
      </c>
      <c r="R93" s="120"/>
    </row>
    <row r="94" spans="1:18" x14ac:dyDescent="0.6">
      <c r="A94" s="97" t="s">
        <v>96</v>
      </c>
      <c r="B94" s="89">
        <f t="shared" ref="B94:B110" si="51">C94+D94+E94</f>
        <v>20</v>
      </c>
      <c r="C94" s="89">
        <v>19</v>
      </c>
      <c r="D94" s="89">
        <v>1</v>
      </c>
      <c r="E94" s="89">
        <v>0</v>
      </c>
      <c r="F94" s="90">
        <f t="shared" si="49"/>
        <v>0.95</v>
      </c>
      <c r="G94" s="89">
        <v>0</v>
      </c>
      <c r="H94" s="89">
        <v>0</v>
      </c>
      <c r="I94" s="89">
        <v>1</v>
      </c>
      <c r="J94" s="89">
        <v>1</v>
      </c>
      <c r="K94" s="89">
        <v>0</v>
      </c>
      <c r="L94" s="89">
        <v>0</v>
      </c>
      <c r="M94" s="89">
        <v>1</v>
      </c>
      <c r="N94" s="90">
        <f t="shared" si="43"/>
        <v>0.15</v>
      </c>
      <c r="O94" s="89">
        <v>17</v>
      </c>
      <c r="P94" s="89">
        <v>0</v>
      </c>
      <c r="Q94" s="89">
        <v>0</v>
      </c>
      <c r="R94" s="120"/>
    </row>
    <row r="95" spans="1:18" x14ac:dyDescent="0.6">
      <c r="A95" s="97" t="s">
        <v>97</v>
      </c>
      <c r="B95" s="89">
        <f t="shared" si="51"/>
        <v>1</v>
      </c>
      <c r="C95" s="89">
        <v>1</v>
      </c>
      <c r="D95" s="89">
        <v>0</v>
      </c>
      <c r="E95" s="89">
        <v>0</v>
      </c>
      <c r="F95" s="90">
        <v>0</v>
      </c>
      <c r="G95" s="89">
        <v>0</v>
      </c>
      <c r="H95" s="89">
        <v>0</v>
      </c>
      <c r="I95" s="89">
        <v>0</v>
      </c>
      <c r="J95" s="89">
        <v>0</v>
      </c>
      <c r="K95" s="89">
        <v>0</v>
      </c>
      <c r="L95" s="89">
        <v>0</v>
      </c>
      <c r="M95" s="89">
        <v>0</v>
      </c>
      <c r="N95" s="90" t="e">
        <f t="shared" si="43"/>
        <v>#DIV/0!</v>
      </c>
      <c r="O95" s="89">
        <v>0</v>
      </c>
      <c r="P95" s="89">
        <v>0</v>
      </c>
      <c r="Q95" s="89">
        <v>1</v>
      </c>
      <c r="R95" s="120"/>
    </row>
    <row r="96" spans="1:18" x14ac:dyDescent="0.6">
      <c r="A96" s="97" t="s">
        <v>98</v>
      </c>
      <c r="B96" s="89">
        <f t="shared" si="51"/>
        <v>22</v>
      </c>
      <c r="C96" s="89">
        <v>21</v>
      </c>
      <c r="D96" s="89">
        <v>1</v>
      </c>
      <c r="E96" s="89">
        <v>0</v>
      </c>
      <c r="F96" s="90">
        <f t="shared" si="49"/>
        <v>0.95454545454545459</v>
      </c>
      <c r="G96" s="89">
        <v>0</v>
      </c>
      <c r="H96" s="89">
        <v>0</v>
      </c>
      <c r="I96" s="89">
        <v>0</v>
      </c>
      <c r="J96" s="89">
        <v>3</v>
      </c>
      <c r="K96" s="89">
        <v>0</v>
      </c>
      <c r="L96" s="89">
        <v>0</v>
      </c>
      <c r="M96" s="89">
        <v>1</v>
      </c>
      <c r="N96" s="90">
        <f t="shared" si="43"/>
        <v>0.18181818181818182</v>
      </c>
      <c r="O96" s="89">
        <v>18</v>
      </c>
      <c r="P96" s="89">
        <v>0</v>
      </c>
      <c r="Q96" s="89">
        <v>0</v>
      </c>
      <c r="R96" s="120"/>
    </row>
    <row r="97" spans="1:18" x14ac:dyDescent="0.6">
      <c r="A97" s="97" t="s">
        <v>99</v>
      </c>
      <c r="B97" s="89">
        <f t="shared" si="51"/>
        <v>2</v>
      </c>
      <c r="C97" s="89">
        <v>1</v>
      </c>
      <c r="D97" s="89">
        <v>1</v>
      </c>
      <c r="E97" s="89">
        <v>0</v>
      </c>
      <c r="F97" s="90">
        <f t="shared" si="49"/>
        <v>0.5</v>
      </c>
      <c r="G97" s="89">
        <v>0</v>
      </c>
      <c r="H97" s="89">
        <v>0</v>
      </c>
      <c r="I97" s="89">
        <v>1</v>
      </c>
      <c r="J97" s="89">
        <v>0</v>
      </c>
      <c r="K97" s="89">
        <v>0</v>
      </c>
      <c r="L97" s="89">
        <v>0</v>
      </c>
      <c r="M97" s="89">
        <v>0</v>
      </c>
      <c r="N97" s="90">
        <f t="shared" si="43"/>
        <v>0.5</v>
      </c>
      <c r="O97" s="89">
        <v>1</v>
      </c>
      <c r="P97" s="89">
        <v>0</v>
      </c>
      <c r="Q97" s="89">
        <v>0</v>
      </c>
      <c r="R97" s="120"/>
    </row>
    <row r="98" spans="1:18" x14ac:dyDescent="0.6">
      <c r="A98" s="97" t="s">
        <v>100</v>
      </c>
      <c r="B98" s="89">
        <f t="shared" si="51"/>
        <v>2</v>
      </c>
      <c r="C98" s="89">
        <v>0</v>
      </c>
      <c r="D98" s="89">
        <v>2</v>
      </c>
      <c r="E98" s="89">
        <v>0</v>
      </c>
      <c r="F98" s="90">
        <f t="shared" si="49"/>
        <v>0</v>
      </c>
      <c r="G98" s="89">
        <v>0</v>
      </c>
      <c r="H98" s="89">
        <v>0</v>
      </c>
      <c r="I98" s="89">
        <v>0</v>
      </c>
      <c r="J98" s="89">
        <v>1</v>
      </c>
      <c r="K98" s="89">
        <v>0</v>
      </c>
      <c r="L98" s="89">
        <v>0</v>
      </c>
      <c r="M98" s="89">
        <v>0</v>
      </c>
      <c r="N98" s="90">
        <f t="shared" si="43"/>
        <v>0.5</v>
      </c>
      <c r="O98" s="89">
        <v>1</v>
      </c>
      <c r="P98" s="89">
        <v>0</v>
      </c>
      <c r="Q98" s="89">
        <v>0</v>
      </c>
      <c r="R98" s="120"/>
    </row>
    <row r="99" spans="1:18" x14ac:dyDescent="0.6">
      <c r="A99" s="97" t="s">
        <v>101</v>
      </c>
      <c r="B99" s="89">
        <f t="shared" si="51"/>
        <v>17</v>
      </c>
      <c r="C99" s="89">
        <v>15</v>
      </c>
      <c r="D99" s="89">
        <v>2</v>
      </c>
      <c r="E99" s="89">
        <v>0</v>
      </c>
      <c r="F99" s="90">
        <f t="shared" si="49"/>
        <v>0.88235294117647056</v>
      </c>
      <c r="G99" s="89">
        <v>0</v>
      </c>
      <c r="H99" s="89">
        <v>2</v>
      </c>
      <c r="I99" s="89">
        <v>1</v>
      </c>
      <c r="J99" s="89">
        <v>3</v>
      </c>
      <c r="K99" s="89">
        <v>0</v>
      </c>
      <c r="L99" s="89">
        <v>0</v>
      </c>
      <c r="M99" s="89">
        <v>0</v>
      </c>
      <c r="N99" s="90">
        <f t="shared" si="43"/>
        <v>0.375</v>
      </c>
      <c r="O99" s="89">
        <v>10</v>
      </c>
      <c r="P99" s="89">
        <v>1</v>
      </c>
      <c r="Q99" s="89">
        <v>0</v>
      </c>
      <c r="R99" s="120"/>
    </row>
    <row r="100" spans="1:18" x14ac:dyDescent="0.6">
      <c r="A100" s="97" t="s">
        <v>102</v>
      </c>
      <c r="B100" s="89">
        <f t="shared" si="51"/>
        <v>6</v>
      </c>
      <c r="C100" s="89">
        <v>5</v>
      </c>
      <c r="D100" s="89">
        <v>1</v>
      </c>
      <c r="E100" s="89">
        <v>0</v>
      </c>
      <c r="F100" s="90">
        <f t="shared" si="49"/>
        <v>0.83333333333333337</v>
      </c>
      <c r="G100" s="89">
        <v>0</v>
      </c>
      <c r="H100" s="89">
        <v>0</v>
      </c>
      <c r="I100" s="89">
        <v>2</v>
      </c>
      <c r="J100" s="89">
        <v>0</v>
      </c>
      <c r="K100" s="89">
        <v>0</v>
      </c>
      <c r="L100" s="89">
        <v>0</v>
      </c>
      <c r="M100" s="89">
        <v>0</v>
      </c>
      <c r="N100" s="90">
        <f t="shared" si="43"/>
        <v>0.4</v>
      </c>
      <c r="O100" s="89">
        <v>3</v>
      </c>
      <c r="P100" s="89">
        <v>1</v>
      </c>
      <c r="Q100" s="89">
        <v>0</v>
      </c>
      <c r="R100" s="120"/>
    </row>
    <row r="101" spans="1:18" x14ac:dyDescent="0.6">
      <c r="A101" s="97" t="s">
        <v>103</v>
      </c>
      <c r="B101" s="89">
        <f t="shared" si="51"/>
        <v>3</v>
      </c>
      <c r="C101" s="89">
        <v>1</v>
      </c>
      <c r="D101" s="89">
        <v>2</v>
      </c>
      <c r="E101" s="89">
        <v>0</v>
      </c>
      <c r="F101" s="90">
        <v>0</v>
      </c>
      <c r="G101" s="89">
        <v>0</v>
      </c>
      <c r="H101" s="89">
        <v>0</v>
      </c>
      <c r="I101" s="89">
        <v>0</v>
      </c>
      <c r="J101" s="89">
        <v>0</v>
      </c>
      <c r="K101" s="89">
        <v>0</v>
      </c>
      <c r="L101" s="89">
        <v>0</v>
      </c>
      <c r="M101" s="89">
        <v>0</v>
      </c>
      <c r="N101" s="90">
        <f t="shared" si="43"/>
        <v>0</v>
      </c>
      <c r="O101" s="89">
        <v>2</v>
      </c>
      <c r="P101" s="89">
        <v>1</v>
      </c>
      <c r="Q101" s="89">
        <v>0</v>
      </c>
      <c r="R101" s="120"/>
    </row>
    <row r="102" spans="1:18" x14ac:dyDescent="0.6">
      <c r="A102" s="97" t="s">
        <v>104</v>
      </c>
      <c r="B102" s="89">
        <f t="shared" si="51"/>
        <v>1</v>
      </c>
      <c r="C102" s="89">
        <v>1</v>
      </c>
      <c r="D102" s="89">
        <v>0</v>
      </c>
      <c r="E102" s="89">
        <v>0</v>
      </c>
      <c r="F102" s="90">
        <f t="shared" si="49"/>
        <v>1</v>
      </c>
      <c r="G102" s="89">
        <v>0</v>
      </c>
      <c r="H102" s="89">
        <v>0</v>
      </c>
      <c r="I102" s="89">
        <v>0</v>
      </c>
      <c r="J102" s="89">
        <v>0</v>
      </c>
      <c r="K102" s="89">
        <v>0</v>
      </c>
      <c r="L102" s="89">
        <v>0</v>
      </c>
      <c r="M102" s="89">
        <v>0</v>
      </c>
      <c r="N102" s="90">
        <f t="shared" si="43"/>
        <v>0</v>
      </c>
      <c r="O102" s="89">
        <v>1</v>
      </c>
      <c r="P102" s="89">
        <v>0</v>
      </c>
      <c r="Q102" s="89">
        <v>0</v>
      </c>
      <c r="R102" s="120"/>
    </row>
    <row r="103" spans="1:18" x14ac:dyDescent="0.6">
      <c r="A103" s="97" t="s">
        <v>105</v>
      </c>
      <c r="B103" s="89">
        <f t="shared" si="51"/>
        <v>1</v>
      </c>
      <c r="C103" s="89">
        <v>1</v>
      </c>
      <c r="D103" s="89">
        <v>0</v>
      </c>
      <c r="E103" s="89">
        <v>0</v>
      </c>
      <c r="F103" s="90">
        <f t="shared" si="49"/>
        <v>1</v>
      </c>
      <c r="G103" s="89">
        <v>0</v>
      </c>
      <c r="H103" s="89">
        <v>0</v>
      </c>
      <c r="I103" s="89">
        <v>0</v>
      </c>
      <c r="J103" s="89">
        <v>0</v>
      </c>
      <c r="K103" s="89">
        <v>0</v>
      </c>
      <c r="L103" s="89">
        <v>0</v>
      </c>
      <c r="M103" s="89">
        <v>0</v>
      </c>
      <c r="N103" s="90">
        <f t="shared" si="43"/>
        <v>0</v>
      </c>
      <c r="O103" s="89">
        <v>1</v>
      </c>
      <c r="P103" s="89">
        <v>0</v>
      </c>
      <c r="Q103" s="89">
        <v>0</v>
      </c>
      <c r="R103" s="120"/>
    </row>
    <row r="104" spans="1:18" x14ac:dyDescent="0.6">
      <c r="A104" s="97" t="s">
        <v>106</v>
      </c>
      <c r="B104" s="89">
        <f t="shared" si="51"/>
        <v>17</v>
      </c>
      <c r="C104" s="89">
        <v>14</v>
      </c>
      <c r="D104" s="89">
        <v>3</v>
      </c>
      <c r="E104" s="89">
        <v>0</v>
      </c>
      <c r="F104" s="90">
        <f t="shared" si="49"/>
        <v>0.82352941176470584</v>
      </c>
      <c r="G104" s="89">
        <v>0</v>
      </c>
      <c r="H104" s="89">
        <v>2</v>
      </c>
      <c r="I104" s="89">
        <v>0</v>
      </c>
      <c r="J104" s="89">
        <v>0</v>
      </c>
      <c r="K104" s="89">
        <v>0</v>
      </c>
      <c r="L104" s="89">
        <v>0</v>
      </c>
      <c r="M104" s="89">
        <v>0</v>
      </c>
      <c r="N104" s="90">
        <f t="shared" si="43"/>
        <v>0.11764705882352941</v>
      </c>
      <c r="O104" s="89">
        <v>15</v>
      </c>
      <c r="P104" s="89">
        <v>0</v>
      </c>
      <c r="Q104" s="89">
        <v>0</v>
      </c>
      <c r="R104" s="120"/>
    </row>
    <row r="105" spans="1:18" x14ac:dyDescent="0.6">
      <c r="A105" s="97" t="s">
        <v>107</v>
      </c>
      <c r="B105" s="89">
        <f t="shared" si="51"/>
        <v>9</v>
      </c>
      <c r="C105" s="89">
        <v>8</v>
      </c>
      <c r="D105" s="89">
        <v>1</v>
      </c>
      <c r="E105" s="89">
        <v>0</v>
      </c>
      <c r="F105" s="90">
        <f t="shared" si="49"/>
        <v>0.88888888888888884</v>
      </c>
      <c r="G105" s="89">
        <v>0</v>
      </c>
      <c r="H105" s="89">
        <v>0</v>
      </c>
      <c r="I105" s="89">
        <v>1</v>
      </c>
      <c r="J105" s="89">
        <v>0</v>
      </c>
      <c r="K105" s="89">
        <v>0</v>
      </c>
      <c r="L105" s="89">
        <v>0</v>
      </c>
      <c r="M105" s="89">
        <v>0</v>
      </c>
      <c r="N105" s="90">
        <f t="shared" si="43"/>
        <v>0.125</v>
      </c>
      <c r="O105" s="89">
        <v>7</v>
      </c>
      <c r="P105" s="89">
        <v>0</v>
      </c>
      <c r="Q105" s="89">
        <v>1</v>
      </c>
      <c r="R105" s="120"/>
    </row>
    <row r="106" spans="1:18" x14ac:dyDescent="0.6">
      <c r="A106" s="97" t="s">
        <v>108</v>
      </c>
      <c r="B106" s="89">
        <f t="shared" si="51"/>
        <v>1</v>
      </c>
      <c r="C106" s="89">
        <v>1</v>
      </c>
      <c r="D106" s="89">
        <v>0</v>
      </c>
      <c r="E106" s="89">
        <v>0</v>
      </c>
      <c r="F106" s="90">
        <f t="shared" si="49"/>
        <v>1</v>
      </c>
      <c r="G106" s="89">
        <v>0</v>
      </c>
      <c r="H106" s="89">
        <v>0</v>
      </c>
      <c r="I106" s="89">
        <v>0</v>
      </c>
      <c r="J106" s="89">
        <v>0</v>
      </c>
      <c r="K106" s="89">
        <v>0</v>
      </c>
      <c r="L106" s="89">
        <v>0</v>
      </c>
      <c r="M106" s="89">
        <v>0</v>
      </c>
      <c r="N106" s="90">
        <f t="shared" si="43"/>
        <v>0</v>
      </c>
      <c r="O106" s="89">
        <v>1</v>
      </c>
      <c r="P106" s="89">
        <v>0</v>
      </c>
      <c r="Q106" s="89">
        <v>0</v>
      </c>
      <c r="R106" s="120"/>
    </row>
    <row r="107" spans="1:18" x14ac:dyDescent="0.6">
      <c r="A107" s="97" t="s">
        <v>109</v>
      </c>
      <c r="B107" s="89">
        <f t="shared" si="51"/>
        <v>5</v>
      </c>
      <c r="C107" s="89">
        <v>2</v>
      </c>
      <c r="D107" s="89">
        <v>3</v>
      </c>
      <c r="E107" s="89">
        <v>0</v>
      </c>
      <c r="F107" s="90">
        <f t="shared" si="49"/>
        <v>0.4</v>
      </c>
      <c r="G107" s="89">
        <v>0</v>
      </c>
      <c r="H107" s="89">
        <v>0</v>
      </c>
      <c r="I107" s="89">
        <v>1</v>
      </c>
      <c r="J107" s="89">
        <v>1</v>
      </c>
      <c r="K107" s="89">
        <v>0</v>
      </c>
      <c r="L107" s="89">
        <v>0</v>
      </c>
      <c r="M107" s="89">
        <v>0</v>
      </c>
      <c r="N107" s="90">
        <f t="shared" si="43"/>
        <v>0.4</v>
      </c>
      <c r="O107" s="89">
        <v>3</v>
      </c>
      <c r="P107" s="89">
        <v>0</v>
      </c>
      <c r="Q107" s="89">
        <v>0</v>
      </c>
      <c r="R107" s="120"/>
    </row>
    <row r="108" spans="1:18" x14ac:dyDescent="0.6">
      <c r="A108" s="97" t="s">
        <v>110</v>
      </c>
      <c r="B108" s="89">
        <f t="shared" si="51"/>
        <v>16</v>
      </c>
      <c r="C108" s="89">
        <v>15</v>
      </c>
      <c r="D108" s="89">
        <v>1</v>
      </c>
      <c r="E108" s="89">
        <v>0</v>
      </c>
      <c r="F108" s="90">
        <f t="shared" si="49"/>
        <v>0.9375</v>
      </c>
      <c r="G108" s="89">
        <v>0</v>
      </c>
      <c r="H108" s="89">
        <v>0</v>
      </c>
      <c r="I108" s="89">
        <v>0</v>
      </c>
      <c r="J108" s="89">
        <v>0</v>
      </c>
      <c r="K108" s="89">
        <v>1</v>
      </c>
      <c r="L108" s="89">
        <v>0</v>
      </c>
      <c r="M108" s="89">
        <v>1</v>
      </c>
      <c r="N108" s="90">
        <f t="shared" si="43"/>
        <v>0.13333333333333333</v>
      </c>
      <c r="O108" s="89">
        <v>13</v>
      </c>
      <c r="P108" s="89">
        <v>0</v>
      </c>
      <c r="Q108" s="89">
        <v>1</v>
      </c>
      <c r="R108" s="120"/>
    </row>
    <row r="109" spans="1:18" x14ac:dyDescent="0.6">
      <c r="A109" s="97" t="s">
        <v>111</v>
      </c>
      <c r="B109" s="89">
        <f t="shared" si="51"/>
        <v>17</v>
      </c>
      <c r="C109" s="89">
        <v>16</v>
      </c>
      <c r="D109" s="89">
        <v>1</v>
      </c>
      <c r="E109" s="89">
        <v>0</v>
      </c>
      <c r="F109" s="90">
        <f t="shared" si="49"/>
        <v>0.94117647058823528</v>
      </c>
      <c r="G109" s="89">
        <v>0</v>
      </c>
      <c r="H109" s="89">
        <v>0</v>
      </c>
      <c r="I109" s="89">
        <v>0</v>
      </c>
      <c r="J109" s="89">
        <v>1</v>
      </c>
      <c r="K109" s="89">
        <v>0</v>
      </c>
      <c r="L109" s="89">
        <v>0</v>
      </c>
      <c r="M109" s="89">
        <v>1</v>
      </c>
      <c r="N109" s="90">
        <f t="shared" si="43"/>
        <v>0.11764705882352941</v>
      </c>
      <c r="O109" s="89">
        <v>15</v>
      </c>
      <c r="P109" s="89">
        <v>0</v>
      </c>
      <c r="Q109" s="89">
        <v>0</v>
      </c>
      <c r="R109" s="120"/>
    </row>
    <row r="110" spans="1:18" x14ac:dyDescent="0.6">
      <c r="A110" s="97" t="s">
        <v>112</v>
      </c>
      <c r="B110" s="89">
        <f t="shared" si="51"/>
        <v>7</v>
      </c>
      <c r="C110" s="89">
        <v>6</v>
      </c>
      <c r="D110" s="89">
        <v>1</v>
      </c>
      <c r="E110" s="89">
        <v>0</v>
      </c>
      <c r="F110" s="90">
        <f t="shared" si="49"/>
        <v>0.8571428571428571</v>
      </c>
      <c r="G110" s="89">
        <v>0</v>
      </c>
      <c r="H110" s="89">
        <v>1</v>
      </c>
      <c r="I110" s="89">
        <v>1</v>
      </c>
      <c r="J110" s="89">
        <v>0</v>
      </c>
      <c r="K110" s="89">
        <v>0</v>
      </c>
      <c r="L110" s="89">
        <v>0</v>
      </c>
      <c r="M110" s="89">
        <v>0</v>
      </c>
      <c r="N110" s="90">
        <f t="shared" si="43"/>
        <v>0.2857142857142857</v>
      </c>
      <c r="O110" s="89">
        <v>5</v>
      </c>
      <c r="P110" s="89">
        <v>0</v>
      </c>
      <c r="Q110" s="89">
        <v>0</v>
      </c>
      <c r="R110" s="120"/>
    </row>
    <row r="111" spans="1:18" x14ac:dyDescent="0.6">
      <c r="A111" s="98" t="s">
        <v>38</v>
      </c>
      <c r="B111" s="102">
        <f>SUM(B93:B110)</f>
        <v>151</v>
      </c>
      <c r="C111" s="102">
        <f>SUM(C93:C110)</f>
        <v>131</v>
      </c>
      <c r="D111" s="102">
        <f t="shared" ref="D111:E111" si="52">SUM(D93:D110)</f>
        <v>20</v>
      </c>
      <c r="E111" s="102">
        <f t="shared" si="52"/>
        <v>0</v>
      </c>
      <c r="F111" s="103">
        <f t="shared" si="49"/>
        <v>0.86754966887417218</v>
      </c>
      <c r="G111" s="130">
        <v>0</v>
      </c>
      <c r="H111" s="130">
        <v>5</v>
      </c>
      <c r="I111" s="130">
        <v>9</v>
      </c>
      <c r="J111" s="130">
        <v>11</v>
      </c>
      <c r="K111" s="130">
        <v>1</v>
      </c>
      <c r="L111" s="130">
        <v>0</v>
      </c>
      <c r="M111" s="130">
        <v>4</v>
      </c>
      <c r="N111" s="103">
        <f t="shared" si="43"/>
        <v>0.20833333333333334</v>
      </c>
      <c r="O111" s="130">
        <v>114</v>
      </c>
      <c r="P111" s="130">
        <v>4</v>
      </c>
      <c r="Q111" s="130">
        <v>3</v>
      </c>
      <c r="R111" s="120"/>
    </row>
    <row r="112" spans="1:18" x14ac:dyDescent="0.6">
      <c r="A112" s="112" t="s">
        <v>113</v>
      </c>
      <c r="B112" s="93">
        <f>B80+B92+B111</f>
        <v>979</v>
      </c>
      <c r="C112" s="93">
        <f>C80+C92+C111</f>
        <v>769</v>
      </c>
      <c r="D112" s="93">
        <f>D80+D92+D111</f>
        <v>208</v>
      </c>
      <c r="E112" s="93">
        <f>E80+E92+E111</f>
        <v>2</v>
      </c>
      <c r="F112" s="94">
        <f t="shared" si="49"/>
        <v>0.78549540347293156</v>
      </c>
      <c r="G112" s="93">
        <f t="shared" ref="G112:M112" si="53">G80+G92+G111</f>
        <v>1</v>
      </c>
      <c r="H112" s="93">
        <f t="shared" si="53"/>
        <v>43</v>
      </c>
      <c r="I112" s="93">
        <f t="shared" si="53"/>
        <v>111</v>
      </c>
      <c r="J112" s="93">
        <f t="shared" si="53"/>
        <v>111</v>
      </c>
      <c r="K112" s="93">
        <f t="shared" si="53"/>
        <v>12</v>
      </c>
      <c r="L112" s="93">
        <f t="shared" si="53"/>
        <v>1</v>
      </c>
      <c r="M112" s="93">
        <f t="shared" si="53"/>
        <v>28</v>
      </c>
      <c r="N112" s="94">
        <f t="shared" ref="N112" si="54">(G112+H112+I112+J112+K112+L112+M112)/(E112+G112+H112+I112+J112+K112+L112+M112+O112)</f>
        <v>0.33369565217391306</v>
      </c>
      <c r="O112" s="93">
        <f>O80+O92+O111</f>
        <v>611</v>
      </c>
      <c r="P112" s="93">
        <f>P80+P92+P111</f>
        <v>47</v>
      </c>
      <c r="Q112" s="93">
        <f>Q80+Q92+Q111</f>
        <v>14</v>
      </c>
      <c r="R112" s="120"/>
    </row>
    <row r="113" spans="1:18" x14ac:dyDescent="0.6">
      <c r="A113" s="112"/>
      <c r="B113" s="93"/>
      <c r="C113" s="93"/>
      <c r="D113" s="93"/>
      <c r="E113" s="93"/>
      <c r="F113" s="94"/>
      <c r="G113" s="93"/>
      <c r="H113" s="93"/>
      <c r="I113" s="93"/>
      <c r="J113" s="93"/>
      <c r="K113" s="93"/>
      <c r="L113" s="93"/>
      <c r="M113" s="93"/>
      <c r="N113" s="94"/>
      <c r="O113" s="93"/>
      <c r="P113" s="93"/>
      <c r="Q113" s="93"/>
      <c r="R113" s="120"/>
    </row>
    <row r="114" spans="1:18" x14ac:dyDescent="0.6">
      <c r="A114" s="128" t="s">
        <v>114</v>
      </c>
      <c r="B114" s="93"/>
      <c r="C114" s="93"/>
      <c r="D114" s="93"/>
      <c r="E114" s="93"/>
      <c r="F114" s="94"/>
      <c r="G114" s="93"/>
      <c r="H114" s="93"/>
      <c r="I114" s="93"/>
      <c r="J114" s="93"/>
      <c r="K114" s="93"/>
      <c r="L114" s="93"/>
      <c r="M114" s="93"/>
      <c r="N114" s="94"/>
      <c r="O114" s="93"/>
      <c r="P114" s="93"/>
      <c r="Q114" s="93"/>
      <c r="R114" s="120"/>
    </row>
    <row r="115" spans="1:18" x14ac:dyDescent="0.6">
      <c r="A115" s="97" t="s">
        <v>115</v>
      </c>
      <c r="B115" s="89">
        <f>C115+D115+E115</f>
        <v>51</v>
      </c>
      <c r="C115" s="89">
        <v>43</v>
      </c>
      <c r="D115" s="89">
        <v>8</v>
      </c>
      <c r="E115" s="89">
        <v>0</v>
      </c>
      <c r="F115" s="90">
        <f t="shared" si="49"/>
        <v>0.84313725490196079</v>
      </c>
      <c r="G115" s="89">
        <v>0</v>
      </c>
      <c r="H115" s="89">
        <v>3</v>
      </c>
      <c r="I115" s="89">
        <v>0</v>
      </c>
      <c r="J115" s="89">
        <v>3</v>
      </c>
      <c r="K115" s="89">
        <v>0</v>
      </c>
      <c r="L115" s="89">
        <v>0</v>
      </c>
      <c r="M115" s="89">
        <v>0</v>
      </c>
      <c r="N115" s="90">
        <f t="shared" ref="N115:N129" si="55">(G115+H115+I115+J115+K115+L115+M115)/(E115+G115+H115+I115+J115+K115+L115+M115+O115)</f>
        <v>0.18181818181818182</v>
      </c>
      <c r="O115" s="89">
        <v>27</v>
      </c>
      <c r="P115" s="89">
        <v>17</v>
      </c>
      <c r="Q115" s="89">
        <v>1</v>
      </c>
      <c r="R115" s="120"/>
    </row>
    <row r="116" spans="1:18" x14ac:dyDescent="0.6">
      <c r="A116" s="97" t="s">
        <v>116</v>
      </c>
      <c r="B116" s="89">
        <f t="shared" ref="B116:B128" si="56">C116+D116+E116</f>
        <v>63</v>
      </c>
      <c r="C116" s="89">
        <v>32</v>
      </c>
      <c r="D116" s="89">
        <v>31</v>
      </c>
      <c r="E116" s="89">
        <v>0</v>
      </c>
      <c r="F116" s="90">
        <f t="shared" si="49"/>
        <v>0.50793650793650791</v>
      </c>
      <c r="G116" s="89">
        <v>0</v>
      </c>
      <c r="H116" s="89">
        <v>3</v>
      </c>
      <c r="I116" s="89">
        <v>2</v>
      </c>
      <c r="J116" s="89">
        <v>2</v>
      </c>
      <c r="K116" s="89">
        <v>0</v>
      </c>
      <c r="L116" s="89">
        <v>0</v>
      </c>
      <c r="M116" s="89">
        <v>1</v>
      </c>
      <c r="N116" s="90">
        <f t="shared" si="55"/>
        <v>0.36363636363636365</v>
      </c>
      <c r="O116" s="89">
        <v>14</v>
      </c>
      <c r="P116" s="89">
        <v>35</v>
      </c>
      <c r="Q116" s="89">
        <v>6</v>
      </c>
      <c r="R116" s="120"/>
    </row>
    <row r="117" spans="1:18" x14ac:dyDescent="0.6">
      <c r="A117" s="97" t="s">
        <v>117</v>
      </c>
      <c r="B117" s="89">
        <f t="shared" si="56"/>
        <v>45</v>
      </c>
      <c r="C117" s="89">
        <v>26</v>
      </c>
      <c r="D117" s="89">
        <v>19</v>
      </c>
      <c r="E117" s="89">
        <v>0</v>
      </c>
      <c r="F117" s="90">
        <f t="shared" si="49"/>
        <v>0.57777777777777772</v>
      </c>
      <c r="G117" s="89">
        <v>0</v>
      </c>
      <c r="H117" s="89">
        <v>5</v>
      </c>
      <c r="I117" s="89">
        <v>1</v>
      </c>
      <c r="J117" s="89">
        <v>3</v>
      </c>
      <c r="K117" s="89">
        <v>0</v>
      </c>
      <c r="L117" s="89">
        <v>0</v>
      </c>
      <c r="M117" s="89">
        <v>0</v>
      </c>
      <c r="N117" s="90">
        <f t="shared" si="55"/>
        <v>0.33333333333333331</v>
      </c>
      <c r="O117" s="89">
        <v>18</v>
      </c>
      <c r="P117" s="89">
        <v>18</v>
      </c>
      <c r="Q117" s="89">
        <v>0</v>
      </c>
      <c r="R117" s="120"/>
    </row>
    <row r="118" spans="1:18" x14ac:dyDescent="0.6">
      <c r="A118" s="98" t="s">
        <v>22</v>
      </c>
      <c r="B118" s="130">
        <f t="shared" si="56"/>
        <v>159</v>
      </c>
      <c r="C118" s="130">
        <v>101</v>
      </c>
      <c r="D118" s="130">
        <v>58</v>
      </c>
      <c r="E118" s="130">
        <v>0</v>
      </c>
      <c r="F118" s="103">
        <f t="shared" si="49"/>
        <v>0.63522012578616349</v>
      </c>
      <c r="G118" s="130">
        <v>0</v>
      </c>
      <c r="H118" s="130">
        <v>11</v>
      </c>
      <c r="I118" s="130">
        <v>3</v>
      </c>
      <c r="J118" s="130">
        <v>8</v>
      </c>
      <c r="K118" s="130">
        <v>0</v>
      </c>
      <c r="L118" s="130">
        <v>0</v>
      </c>
      <c r="M118" s="130">
        <v>1</v>
      </c>
      <c r="N118" s="103">
        <f t="shared" si="55"/>
        <v>0.28048780487804881</v>
      </c>
      <c r="O118" s="130">
        <v>59</v>
      </c>
      <c r="P118" s="130">
        <v>70</v>
      </c>
      <c r="Q118" s="130">
        <v>7</v>
      </c>
      <c r="R118" s="120"/>
    </row>
    <row r="119" spans="1:18" x14ac:dyDescent="0.6">
      <c r="A119" s="97" t="s">
        <v>118</v>
      </c>
      <c r="B119" s="89">
        <f t="shared" si="56"/>
        <v>35</v>
      </c>
      <c r="C119" s="89">
        <v>26</v>
      </c>
      <c r="D119" s="89">
        <v>9</v>
      </c>
      <c r="E119" s="89">
        <v>0</v>
      </c>
      <c r="F119" s="105">
        <f t="shared" si="49"/>
        <v>0.74285714285714288</v>
      </c>
      <c r="G119" s="89">
        <v>0</v>
      </c>
      <c r="H119" s="89">
        <v>0</v>
      </c>
      <c r="I119" s="89">
        <v>4</v>
      </c>
      <c r="J119" s="89">
        <v>4</v>
      </c>
      <c r="K119" s="89">
        <v>1</v>
      </c>
      <c r="L119" s="89">
        <v>0</v>
      </c>
      <c r="M119" s="89">
        <v>2</v>
      </c>
      <c r="N119" s="105">
        <f t="shared" si="55"/>
        <v>0.44</v>
      </c>
      <c r="O119" s="89">
        <v>14</v>
      </c>
      <c r="P119" s="89">
        <v>10</v>
      </c>
      <c r="Q119" s="89">
        <v>0</v>
      </c>
      <c r="R119" s="120"/>
    </row>
    <row r="120" spans="1:18" x14ac:dyDescent="0.6">
      <c r="A120" s="97" t="s">
        <v>119</v>
      </c>
      <c r="B120" s="89">
        <f t="shared" si="56"/>
        <v>41</v>
      </c>
      <c r="C120" s="89">
        <v>36</v>
      </c>
      <c r="D120" s="89">
        <v>5</v>
      </c>
      <c r="E120" s="89">
        <v>0</v>
      </c>
      <c r="F120" s="105">
        <f t="shared" si="49"/>
        <v>0.87804878048780488</v>
      </c>
      <c r="G120" s="89">
        <v>0</v>
      </c>
      <c r="H120" s="89">
        <v>2</v>
      </c>
      <c r="I120" s="89">
        <v>7</v>
      </c>
      <c r="J120" s="89">
        <v>2</v>
      </c>
      <c r="K120" s="89">
        <v>0</v>
      </c>
      <c r="L120" s="89">
        <v>1</v>
      </c>
      <c r="M120" s="89">
        <v>1</v>
      </c>
      <c r="N120" s="105">
        <f t="shared" si="55"/>
        <v>0.33333333333333331</v>
      </c>
      <c r="O120" s="89">
        <v>26</v>
      </c>
      <c r="P120" s="89">
        <v>1</v>
      </c>
      <c r="Q120" s="89">
        <v>1</v>
      </c>
      <c r="R120" s="120"/>
    </row>
    <row r="121" spans="1:18" x14ac:dyDescent="0.6">
      <c r="A121" s="97" t="s">
        <v>120</v>
      </c>
      <c r="B121" s="89">
        <f t="shared" si="56"/>
        <v>3</v>
      </c>
      <c r="C121" s="89">
        <v>3</v>
      </c>
      <c r="D121" s="89">
        <v>0</v>
      </c>
      <c r="E121" s="89">
        <v>0</v>
      </c>
      <c r="F121" s="105">
        <f t="shared" si="49"/>
        <v>1</v>
      </c>
      <c r="G121" s="89">
        <v>0</v>
      </c>
      <c r="H121" s="89">
        <v>0</v>
      </c>
      <c r="I121" s="89">
        <v>1</v>
      </c>
      <c r="J121" s="89">
        <v>1</v>
      </c>
      <c r="K121" s="89">
        <v>0</v>
      </c>
      <c r="L121" s="89">
        <v>0</v>
      </c>
      <c r="M121" s="89">
        <v>0</v>
      </c>
      <c r="N121" s="105">
        <f t="shared" si="55"/>
        <v>1</v>
      </c>
      <c r="O121" s="89">
        <v>0</v>
      </c>
      <c r="P121" s="89">
        <v>1</v>
      </c>
      <c r="Q121" s="89">
        <v>0</v>
      </c>
      <c r="R121" s="120"/>
    </row>
    <row r="122" spans="1:18" x14ac:dyDescent="0.6">
      <c r="A122" s="97" t="s">
        <v>121</v>
      </c>
      <c r="B122" s="89">
        <f t="shared" si="56"/>
        <v>22</v>
      </c>
      <c r="C122" s="89">
        <v>11</v>
      </c>
      <c r="D122" s="89">
        <v>11</v>
      </c>
      <c r="E122" s="89">
        <v>0</v>
      </c>
      <c r="F122" s="105">
        <f t="shared" si="49"/>
        <v>0.5</v>
      </c>
      <c r="G122" s="89">
        <v>0</v>
      </c>
      <c r="H122" s="89">
        <v>1</v>
      </c>
      <c r="I122" s="89">
        <v>4</v>
      </c>
      <c r="J122" s="89">
        <v>3</v>
      </c>
      <c r="K122" s="89">
        <v>0</v>
      </c>
      <c r="L122" s="89">
        <v>0</v>
      </c>
      <c r="M122" s="89">
        <v>2</v>
      </c>
      <c r="N122" s="105">
        <f t="shared" si="55"/>
        <v>0.55555555555555558</v>
      </c>
      <c r="O122" s="89">
        <v>8</v>
      </c>
      <c r="P122" s="89">
        <v>4</v>
      </c>
      <c r="Q122" s="89">
        <v>0</v>
      </c>
      <c r="R122" s="120"/>
    </row>
    <row r="123" spans="1:18" x14ac:dyDescent="0.6">
      <c r="A123" s="97" t="s">
        <v>122</v>
      </c>
      <c r="B123" s="89">
        <f t="shared" si="56"/>
        <v>36</v>
      </c>
      <c r="C123" s="89">
        <v>21</v>
      </c>
      <c r="D123" s="89">
        <v>15</v>
      </c>
      <c r="E123" s="89">
        <v>0</v>
      </c>
      <c r="F123" s="105">
        <f t="shared" si="49"/>
        <v>0.58333333333333337</v>
      </c>
      <c r="G123" s="89">
        <v>0</v>
      </c>
      <c r="H123" s="89">
        <v>0</v>
      </c>
      <c r="I123" s="89">
        <v>5</v>
      </c>
      <c r="J123" s="89">
        <v>7</v>
      </c>
      <c r="K123" s="89">
        <v>0</v>
      </c>
      <c r="L123" s="89">
        <v>0</v>
      </c>
      <c r="M123" s="89">
        <v>0</v>
      </c>
      <c r="N123" s="105">
        <f t="shared" si="55"/>
        <v>0.34285714285714286</v>
      </c>
      <c r="O123" s="89">
        <v>23</v>
      </c>
      <c r="P123" s="89">
        <v>0</v>
      </c>
      <c r="Q123" s="89">
        <v>1</v>
      </c>
      <c r="R123" s="120"/>
    </row>
    <row r="124" spans="1:18" x14ac:dyDescent="0.6">
      <c r="A124" s="98" t="s">
        <v>33</v>
      </c>
      <c r="B124" s="130">
        <f t="shared" si="56"/>
        <v>137</v>
      </c>
      <c r="C124" s="130">
        <v>97</v>
      </c>
      <c r="D124" s="130">
        <v>40</v>
      </c>
      <c r="E124" s="130">
        <v>0</v>
      </c>
      <c r="F124" s="103">
        <f t="shared" si="49"/>
        <v>0.70802919708029199</v>
      </c>
      <c r="G124" s="130">
        <v>0</v>
      </c>
      <c r="H124" s="130">
        <v>3</v>
      </c>
      <c r="I124" s="130">
        <v>21</v>
      </c>
      <c r="J124" s="130">
        <v>17</v>
      </c>
      <c r="K124" s="130">
        <v>1</v>
      </c>
      <c r="L124" s="130">
        <v>1</v>
      </c>
      <c r="M124" s="130">
        <v>5</v>
      </c>
      <c r="N124" s="103">
        <f t="shared" si="55"/>
        <v>0.40336134453781514</v>
      </c>
      <c r="O124" s="130">
        <v>71</v>
      </c>
      <c r="P124" s="130">
        <v>16</v>
      </c>
      <c r="Q124" s="130">
        <v>2</v>
      </c>
      <c r="R124" s="120"/>
    </row>
    <row r="125" spans="1:18" x14ac:dyDescent="0.6">
      <c r="A125" s="97" t="s">
        <v>123</v>
      </c>
      <c r="B125" s="89">
        <f t="shared" si="56"/>
        <v>12</v>
      </c>
      <c r="C125" s="89">
        <v>10</v>
      </c>
      <c r="D125" s="89">
        <v>2</v>
      </c>
      <c r="E125" s="89">
        <v>0</v>
      </c>
      <c r="F125" s="105">
        <f t="shared" si="49"/>
        <v>0.83333333333333337</v>
      </c>
      <c r="G125" s="89">
        <v>0</v>
      </c>
      <c r="H125" s="89">
        <v>0</v>
      </c>
      <c r="I125" s="89">
        <v>3</v>
      </c>
      <c r="J125" s="89">
        <v>2</v>
      </c>
      <c r="K125" s="89">
        <v>0</v>
      </c>
      <c r="L125" s="89">
        <v>0</v>
      </c>
      <c r="M125" s="89">
        <v>0</v>
      </c>
      <c r="N125" s="105">
        <f t="shared" si="55"/>
        <v>0.5</v>
      </c>
      <c r="O125" s="89">
        <v>5</v>
      </c>
      <c r="P125" s="89">
        <v>2</v>
      </c>
      <c r="Q125" s="89">
        <v>0</v>
      </c>
      <c r="R125" s="120"/>
    </row>
    <row r="126" spans="1:18" x14ac:dyDescent="0.6">
      <c r="A126" s="97" t="s">
        <v>124</v>
      </c>
      <c r="B126" s="89">
        <f t="shared" si="56"/>
        <v>13</v>
      </c>
      <c r="C126" s="89">
        <v>12</v>
      </c>
      <c r="D126" s="89">
        <v>1</v>
      </c>
      <c r="E126" s="89">
        <v>0</v>
      </c>
      <c r="F126" s="105">
        <f t="shared" si="49"/>
        <v>0.92307692307692313</v>
      </c>
      <c r="G126" s="89">
        <v>0</v>
      </c>
      <c r="H126" s="89">
        <v>0</v>
      </c>
      <c r="I126" s="89">
        <v>2</v>
      </c>
      <c r="J126" s="89">
        <v>1</v>
      </c>
      <c r="K126" s="89">
        <v>0</v>
      </c>
      <c r="L126" s="89">
        <v>0</v>
      </c>
      <c r="M126" s="89">
        <v>0</v>
      </c>
      <c r="N126" s="105">
        <f t="shared" si="55"/>
        <v>0.27272727272727271</v>
      </c>
      <c r="O126" s="89">
        <v>8</v>
      </c>
      <c r="P126" s="89">
        <v>1</v>
      </c>
      <c r="Q126" s="89">
        <v>1</v>
      </c>
      <c r="R126" s="120"/>
    </row>
    <row r="127" spans="1:18" x14ac:dyDescent="0.6">
      <c r="A127" s="97" t="s">
        <v>125</v>
      </c>
      <c r="B127" s="89">
        <f t="shared" si="56"/>
        <v>7</v>
      </c>
      <c r="C127" s="89">
        <v>6</v>
      </c>
      <c r="D127" s="89">
        <v>1</v>
      </c>
      <c r="E127" s="89">
        <v>0</v>
      </c>
      <c r="F127" s="105">
        <f t="shared" si="49"/>
        <v>0.8571428571428571</v>
      </c>
      <c r="G127" s="89">
        <v>0</v>
      </c>
      <c r="H127" s="89">
        <v>0</v>
      </c>
      <c r="I127" s="89">
        <v>1</v>
      </c>
      <c r="J127" s="89">
        <v>0</v>
      </c>
      <c r="K127" s="89">
        <v>0</v>
      </c>
      <c r="L127" s="89">
        <v>0</v>
      </c>
      <c r="M127" s="89">
        <v>0</v>
      </c>
      <c r="N127" s="105">
        <f t="shared" si="55"/>
        <v>0.14285714285714285</v>
      </c>
      <c r="O127" s="89">
        <v>6</v>
      </c>
      <c r="P127" s="89">
        <v>0</v>
      </c>
      <c r="Q127" s="89">
        <v>0</v>
      </c>
      <c r="R127" s="120"/>
    </row>
    <row r="128" spans="1:18" x14ac:dyDescent="0.6">
      <c r="A128" s="98" t="s">
        <v>38</v>
      </c>
      <c r="B128" s="130">
        <f t="shared" si="56"/>
        <v>32</v>
      </c>
      <c r="C128" s="130">
        <v>28</v>
      </c>
      <c r="D128" s="130">
        <v>4</v>
      </c>
      <c r="E128" s="130">
        <v>0</v>
      </c>
      <c r="F128" s="103">
        <f t="shared" si="49"/>
        <v>0.875</v>
      </c>
      <c r="G128" s="130">
        <v>0</v>
      </c>
      <c r="H128" s="130">
        <v>0</v>
      </c>
      <c r="I128" s="130">
        <v>6</v>
      </c>
      <c r="J128" s="130">
        <v>3</v>
      </c>
      <c r="K128" s="130">
        <v>0</v>
      </c>
      <c r="L128" s="130">
        <v>0</v>
      </c>
      <c r="M128" s="130">
        <v>0</v>
      </c>
      <c r="N128" s="103">
        <f t="shared" si="55"/>
        <v>0.32142857142857145</v>
      </c>
      <c r="O128" s="130">
        <v>19</v>
      </c>
      <c r="P128" s="130">
        <v>3</v>
      </c>
      <c r="Q128" s="130">
        <v>1</v>
      </c>
      <c r="R128" s="120"/>
    </row>
    <row r="129" spans="1:27" x14ac:dyDescent="0.6">
      <c r="A129" s="112" t="s">
        <v>126</v>
      </c>
      <c r="B129" s="93">
        <v>328</v>
      </c>
      <c r="C129" s="93">
        <v>226</v>
      </c>
      <c r="D129" s="93">
        <v>102</v>
      </c>
      <c r="E129" s="93">
        <v>0</v>
      </c>
      <c r="F129" s="94">
        <f t="shared" si="49"/>
        <v>0.68902439024390238</v>
      </c>
      <c r="G129" s="89">
        <v>0</v>
      </c>
      <c r="H129" s="89">
        <v>14</v>
      </c>
      <c r="I129" s="89">
        <v>30</v>
      </c>
      <c r="J129" s="89">
        <v>28</v>
      </c>
      <c r="K129" s="89">
        <v>1</v>
      </c>
      <c r="L129" s="89">
        <v>1</v>
      </c>
      <c r="M129" s="89">
        <v>6</v>
      </c>
      <c r="N129" s="94">
        <f t="shared" si="55"/>
        <v>0.34934497816593885</v>
      </c>
      <c r="O129" s="89">
        <v>149</v>
      </c>
      <c r="P129" s="89">
        <v>89</v>
      </c>
      <c r="Q129" s="89">
        <v>10</v>
      </c>
      <c r="R129" s="120"/>
    </row>
    <row r="130" spans="1:27" x14ac:dyDescent="0.6">
      <c r="A130" s="112"/>
      <c r="B130" s="93"/>
      <c r="C130" s="93"/>
      <c r="D130" s="93"/>
      <c r="E130" s="93"/>
      <c r="F130" s="94"/>
      <c r="G130" s="93"/>
      <c r="H130" s="93"/>
      <c r="I130" s="93"/>
      <c r="J130" s="93"/>
      <c r="K130" s="93"/>
      <c r="L130" s="93"/>
      <c r="M130" s="93"/>
      <c r="N130" s="94"/>
      <c r="O130" s="93"/>
      <c r="P130" s="93"/>
      <c r="Q130" s="93"/>
      <c r="R130" s="120"/>
    </row>
    <row r="131" spans="1:27" x14ac:dyDescent="0.6">
      <c r="A131" s="128" t="s">
        <v>127</v>
      </c>
      <c r="B131" s="93"/>
      <c r="C131" s="93"/>
      <c r="D131" s="93"/>
      <c r="E131" s="93"/>
      <c r="F131" s="94"/>
      <c r="G131" s="93"/>
      <c r="H131" s="93"/>
      <c r="I131" s="93"/>
      <c r="J131" s="93"/>
      <c r="K131" s="93"/>
      <c r="L131" s="93"/>
      <c r="M131" s="93"/>
      <c r="N131" s="94"/>
      <c r="O131" s="93"/>
      <c r="P131" s="93"/>
      <c r="Q131" s="93"/>
      <c r="R131" s="120"/>
    </row>
    <row r="132" spans="1:27" x14ac:dyDescent="0.6">
      <c r="A132" s="97" t="s">
        <v>128</v>
      </c>
      <c r="B132" s="89">
        <f>C132+D132+E132</f>
        <v>25</v>
      </c>
      <c r="C132" s="89">
        <v>14</v>
      </c>
      <c r="D132" s="89">
        <v>11</v>
      </c>
      <c r="E132" s="89">
        <v>0</v>
      </c>
      <c r="F132" s="90">
        <f t="shared" si="49"/>
        <v>0.56000000000000005</v>
      </c>
      <c r="G132" s="89">
        <v>0</v>
      </c>
      <c r="H132" s="89">
        <v>0</v>
      </c>
      <c r="I132" s="89">
        <v>0</v>
      </c>
      <c r="J132" s="89">
        <v>2</v>
      </c>
      <c r="K132" s="89">
        <v>0</v>
      </c>
      <c r="L132" s="89">
        <v>0</v>
      </c>
      <c r="M132" s="89">
        <v>1</v>
      </c>
      <c r="N132" s="90">
        <f t="shared" ref="N132:N137" si="57">(G132+H132+I132+J132+K132+L132+M132)/(E132+G132+H132+I132+J132+K132+L132+M132+O132)</f>
        <v>0.16666666666666666</v>
      </c>
      <c r="O132" s="89">
        <v>15</v>
      </c>
      <c r="P132" s="89">
        <v>6</v>
      </c>
      <c r="Q132" s="89">
        <v>1</v>
      </c>
      <c r="R132" s="120"/>
    </row>
    <row r="133" spans="1:27" x14ac:dyDescent="0.6">
      <c r="A133" s="97" t="s">
        <v>129</v>
      </c>
      <c r="B133" s="89">
        <f>C133+D133+E133</f>
        <v>9</v>
      </c>
      <c r="C133" s="89">
        <v>8</v>
      </c>
      <c r="D133" s="89">
        <v>1</v>
      </c>
      <c r="E133" s="89">
        <v>0</v>
      </c>
      <c r="F133" s="90">
        <f t="shared" si="49"/>
        <v>0.88888888888888884</v>
      </c>
      <c r="G133" s="89">
        <v>0</v>
      </c>
      <c r="H133" s="89">
        <v>0</v>
      </c>
      <c r="I133" s="89">
        <v>0</v>
      </c>
      <c r="J133" s="89">
        <v>0</v>
      </c>
      <c r="K133" s="89">
        <v>0</v>
      </c>
      <c r="L133" s="89">
        <v>0</v>
      </c>
      <c r="M133" s="89">
        <v>0</v>
      </c>
      <c r="N133" s="90">
        <f t="shared" si="57"/>
        <v>0</v>
      </c>
      <c r="O133" s="89">
        <v>8</v>
      </c>
      <c r="P133" s="89">
        <v>1</v>
      </c>
      <c r="Q133" s="89">
        <v>0</v>
      </c>
      <c r="R133" s="120"/>
    </row>
    <row r="134" spans="1:27" x14ac:dyDescent="0.6">
      <c r="A134" s="98" t="s">
        <v>22</v>
      </c>
      <c r="B134" s="102">
        <f>SUM(B132:B133)</f>
        <v>34</v>
      </c>
      <c r="C134" s="102">
        <f t="shared" ref="C134:E134" si="58">SUM(C132:C133)</f>
        <v>22</v>
      </c>
      <c r="D134" s="102">
        <f t="shared" si="58"/>
        <v>12</v>
      </c>
      <c r="E134" s="102">
        <f t="shared" si="58"/>
        <v>0</v>
      </c>
      <c r="F134" s="103">
        <f t="shared" si="49"/>
        <v>0.6470588235294118</v>
      </c>
      <c r="G134" s="102">
        <f>SUM(G132:G133)</f>
        <v>0</v>
      </c>
      <c r="H134" s="102">
        <f t="shared" ref="H134:M134" si="59">SUM(H132:H133)</f>
        <v>0</v>
      </c>
      <c r="I134" s="102">
        <f t="shared" si="59"/>
        <v>0</v>
      </c>
      <c r="J134" s="102">
        <f t="shared" si="59"/>
        <v>2</v>
      </c>
      <c r="K134" s="102">
        <f t="shared" si="59"/>
        <v>0</v>
      </c>
      <c r="L134" s="102">
        <f t="shared" si="59"/>
        <v>0</v>
      </c>
      <c r="M134" s="102">
        <f t="shared" si="59"/>
        <v>1</v>
      </c>
      <c r="N134" s="103">
        <f t="shared" si="57"/>
        <v>0.11538461538461539</v>
      </c>
      <c r="O134" s="102">
        <f>SUM(O132:O133)</f>
        <v>23</v>
      </c>
      <c r="P134" s="102">
        <f t="shared" ref="P134:Q134" si="60">SUM(P132:P133)</f>
        <v>7</v>
      </c>
      <c r="Q134" s="102">
        <f t="shared" si="60"/>
        <v>1</v>
      </c>
      <c r="R134" s="120"/>
    </row>
    <row r="135" spans="1:27" x14ac:dyDescent="0.6">
      <c r="A135" s="97" t="s">
        <v>130</v>
      </c>
      <c r="B135" s="89">
        <f>C135+D135+E135</f>
        <v>12</v>
      </c>
      <c r="C135" s="89">
        <v>9</v>
      </c>
      <c r="D135" s="89">
        <v>3</v>
      </c>
      <c r="E135" s="89">
        <v>0</v>
      </c>
      <c r="F135" s="90">
        <f t="shared" si="49"/>
        <v>0.75</v>
      </c>
      <c r="G135" s="89">
        <v>0</v>
      </c>
      <c r="H135" s="89">
        <v>1</v>
      </c>
      <c r="I135" s="89">
        <v>0</v>
      </c>
      <c r="J135" s="89">
        <v>0</v>
      </c>
      <c r="K135" s="89">
        <v>0</v>
      </c>
      <c r="L135" s="89">
        <v>0</v>
      </c>
      <c r="M135" s="89">
        <v>2</v>
      </c>
      <c r="N135" s="90">
        <f t="shared" si="57"/>
        <v>0.27272727272727271</v>
      </c>
      <c r="O135" s="89">
        <v>8</v>
      </c>
      <c r="P135" s="89">
        <v>1</v>
      </c>
      <c r="Q135" s="89">
        <v>0</v>
      </c>
      <c r="R135" s="120"/>
    </row>
    <row r="136" spans="1:27" x14ac:dyDescent="0.6">
      <c r="A136" s="97" t="s">
        <v>131</v>
      </c>
      <c r="B136" s="89">
        <f t="shared" ref="B136:B137" si="61">C136+D136+E136</f>
        <v>5</v>
      </c>
      <c r="C136" s="89">
        <v>4</v>
      </c>
      <c r="D136" s="89">
        <v>1</v>
      </c>
      <c r="E136" s="89">
        <v>0</v>
      </c>
      <c r="F136" s="90">
        <f t="shared" si="49"/>
        <v>0.8</v>
      </c>
      <c r="G136" s="89">
        <v>0</v>
      </c>
      <c r="H136" s="89">
        <v>0</v>
      </c>
      <c r="I136" s="89">
        <v>0</v>
      </c>
      <c r="J136" s="89">
        <v>0</v>
      </c>
      <c r="K136" s="89">
        <v>0</v>
      </c>
      <c r="L136" s="89">
        <v>0</v>
      </c>
      <c r="M136" s="89">
        <v>0</v>
      </c>
      <c r="N136" s="90">
        <f t="shared" si="57"/>
        <v>0</v>
      </c>
      <c r="O136" s="89">
        <v>5</v>
      </c>
      <c r="P136" s="89">
        <v>0</v>
      </c>
      <c r="Q136" s="89">
        <v>0</v>
      </c>
      <c r="R136" s="120"/>
    </row>
    <row r="137" spans="1:27" x14ac:dyDescent="0.6">
      <c r="A137" s="97" t="s">
        <v>132</v>
      </c>
      <c r="B137" s="89">
        <f t="shared" si="61"/>
        <v>26</v>
      </c>
      <c r="C137" s="89">
        <v>14</v>
      </c>
      <c r="D137" s="89">
        <v>12</v>
      </c>
      <c r="E137" s="89">
        <v>0</v>
      </c>
      <c r="F137" s="90">
        <f t="shared" si="49"/>
        <v>0.53846153846153844</v>
      </c>
      <c r="G137" s="89">
        <v>0</v>
      </c>
      <c r="H137" s="89">
        <v>1</v>
      </c>
      <c r="I137" s="89">
        <v>1</v>
      </c>
      <c r="J137" s="89">
        <v>2</v>
      </c>
      <c r="K137" s="89">
        <v>0</v>
      </c>
      <c r="L137" s="89">
        <v>0</v>
      </c>
      <c r="M137" s="89">
        <v>0</v>
      </c>
      <c r="N137" s="90">
        <f t="shared" si="57"/>
        <v>0.16</v>
      </c>
      <c r="O137" s="89">
        <v>21</v>
      </c>
      <c r="P137" s="89">
        <v>0</v>
      </c>
      <c r="Q137" s="89">
        <v>1</v>
      </c>
      <c r="R137" s="120"/>
    </row>
    <row r="138" spans="1:27" x14ac:dyDescent="0.6">
      <c r="A138" s="98" t="s">
        <v>33</v>
      </c>
      <c r="B138" s="102">
        <f>SUM(B135:B137)</f>
        <v>43</v>
      </c>
      <c r="C138" s="102">
        <f t="shared" ref="C138:E138" si="62">SUM(C135:C137)</f>
        <v>27</v>
      </c>
      <c r="D138" s="102">
        <f t="shared" si="62"/>
        <v>16</v>
      </c>
      <c r="E138" s="102">
        <f t="shared" si="62"/>
        <v>0</v>
      </c>
      <c r="F138" s="103">
        <f t="shared" si="49"/>
        <v>0.62790697674418605</v>
      </c>
      <c r="G138" s="102">
        <f>SUM(G135:G137)</f>
        <v>0</v>
      </c>
      <c r="H138" s="102">
        <f t="shared" ref="H138:M138" si="63">SUM(H135:H137)</f>
        <v>2</v>
      </c>
      <c r="I138" s="102">
        <f t="shared" si="63"/>
        <v>1</v>
      </c>
      <c r="J138" s="102">
        <f t="shared" si="63"/>
        <v>2</v>
      </c>
      <c r="K138" s="102">
        <f t="shared" si="63"/>
        <v>0</v>
      </c>
      <c r="L138" s="102">
        <f t="shared" si="63"/>
        <v>0</v>
      </c>
      <c r="M138" s="102">
        <f t="shared" si="63"/>
        <v>2</v>
      </c>
      <c r="N138" s="103">
        <f t="shared" ref="N138:N142" si="64">(G138+H138+I138+J138+K138+L138+M138)/(E138+G138+H138+I138+J138+K138+L138+M138+O138)</f>
        <v>0.17073170731707318</v>
      </c>
      <c r="O138" s="102">
        <f>SUM(O135:O137)</f>
        <v>34</v>
      </c>
      <c r="P138" s="102">
        <f t="shared" ref="P138:Q138" si="65">SUM(P135:P137)</f>
        <v>1</v>
      </c>
      <c r="Q138" s="102">
        <f t="shared" si="65"/>
        <v>1</v>
      </c>
      <c r="R138" s="120"/>
    </row>
    <row r="139" spans="1:27" x14ac:dyDescent="0.6">
      <c r="A139" s="112" t="s">
        <v>133</v>
      </c>
      <c r="B139" s="93">
        <f>B134+B138</f>
        <v>77</v>
      </c>
      <c r="C139" s="93">
        <f t="shared" ref="C139:E139" si="66">C134+C138</f>
        <v>49</v>
      </c>
      <c r="D139" s="93">
        <f t="shared" si="66"/>
        <v>28</v>
      </c>
      <c r="E139" s="93">
        <f t="shared" si="66"/>
        <v>0</v>
      </c>
      <c r="F139" s="94">
        <f t="shared" si="49"/>
        <v>0.63636363636363635</v>
      </c>
      <c r="G139" s="93">
        <f>G134+G138</f>
        <v>0</v>
      </c>
      <c r="H139" s="93">
        <f t="shared" ref="H139:M139" si="67">H134+H138</f>
        <v>2</v>
      </c>
      <c r="I139" s="93">
        <f t="shared" si="67"/>
        <v>1</v>
      </c>
      <c r="J139" s="93">
        <f t="shared" si="67"/>
        <v>4</v>
      </c>
      <c r="K139" s="93">
        <f t="shared" si="67"/>
        <v>0</v>
      </c>
      <c r="L139" s="93">
        <f t="shared" si="67"/>
        <v>0</v>
      </c>
      <c r="M139" s="93">
        <f t="shared" si="67"/>
        <v>3</v>
      </c>
      <c r="N139" s="94">
        <f t="shared" si="64"/>
        <v>0.14925373134328357</v>
      </c>
      <c r="O139" s="93">
        <f>+O134+O138</f>
        <v>57</v>
      </c>
      <c r="P139" s="93">
        <f t="shared" ref="P139:Q139" si="68">+P134+P138</f>
        <v>8</v>
      </c>
      <c r="Q139" s="93">
        <f t="shared" si="68"/>
        <v>2</v>
      </c>
      <c r="R139" s="120"/>
    </row>
    <row r="140" spans="1:27" x14ac:dyDescent="0.6">
      <c r="A140" s="101" t="s">
        <v>134</v>
      </c>
      <c r="B140" s="93">
        <f>C140+D140+E140</f>
        <v>3301</v>
      </c>
      <c r="C140" s="93">
        <f>C24+C40+C55+C69+C112+C129+C139</f>
        <v>2124</v>
      </c>
      <c r="D140" s="93">
        <f>D24+D40+D55+D69+D112+D129+D139</f>
        <v>1172</v>
      </c>
      <c r="E140" s="93">
        <f>E24+E40+E55+E69+E112+E129+E139</f>
        <v>5</v>
      </c>
      <c r="F140" s="94">
        <f t="shared" si="49"/>
        <v>0.64344138139957585</v>
      </c>
      <c r="G140" s="93">
        <f t="shared" ref="G140:M140" si="69">G24+G40+G55+G69+G112+G129+G139</f>
        <v>4</v>
      </c>
      <c r="H140" s="93">
        <f t="shared" si="69"/>
        <v>202</v>
      </c>
      <c r="I140" s="93">
        <f t="shared" si="69"/>
        <v>287</v>
      </c>
      <c r="J140" s="93">
        <f t="shared" si="69"/>
        <v>272</v>
      </c>
      <c r="K140" s="93">
        <f t="shared" si="69"/>
        <v>18</v>
      </c>
      <c r="L140" s="93">
        <f t="shared" si="69"/>
        <v>3</v>
      </c>
      <c r="M140" s="93">
        <f t="shared" si="69"/>
        <v>78</v>
      </c>
      <c r="N140" s="94">
        <f t="shared" si="64"/>
        <v>0.35236541598694943</v>
      </c>
      <c r="O140" s="93">
        <f>O24+O40+O55+O69+O112+O129+O139</f>
        <v>1583</v>
      </c>
      <c r="P140" s="93">
        <f>P24+P40+P55+P69+P112+P129+P139</f>
        <v>796</v>
      </c>
      <c r="Q140" s="93">
        <f>Q24+Q40+Q55+Q69+Q112+Q129+Q139</f>
        <v>58</v>
      </c>
      <c r="R140" s="120"/>
    </row>
    <row r="141" spans="1:27" x14ac:dyDescent="0.6">
      <c r="A141" s="114" t="s">
        <v>135</v>
      </c>
      <c r="B141" s="130">
        <f t="shared" ref="B141" si="70">C141+D141+E141</f>
        <v>116</v>
      </c>
      <c r="C141" s="130">
        <v>83</v>
      </c>
      <c r="D141" s="130">
        <v>31</v>
      </c>
      <c r="E141" s="130">
        <v>2</v>
      </c>
      <c r="F141" s="132">
        <f t="shared" ref="F141:F142" si="71">C141/B141</f>
        <v>0.71551724137931039</v>
      </c>
      <c r="G141" s="130">
        <v>0</v>
      </c>
      <c r="H141" s="130">
        <v>5</v>
      </c>
      <c r="I141" s="130">
        <v>8</v>
      </c>
      <c r="J141" s="130">
        <v>10</v>
      </c>
      <c r="K141" s="130">
        <v>0</v>
      </c>
      <c r="L141" s="130">
        <v>0</v>
      </c>
      <c r="M141" s="130">
        <v>1</v>
      </c>
      <c r="N141" s="103">
        <f t="shared" si="64"/>
        <v>0.41379310344827586</v>
      </c>
      <c r="O141" s="130">
        <v>32</v>
      </c>
      <c r="P141" s="130">
        <v>6</v>
      </c>
      <c r="Q141" s="130">
        <v>54</v>
      </c>
      <c r="R141" s="120"/>
    </row>
    <row r="142" spans="1:27" s="125" customFormat="1" ht="15.6" customHeight="1" x14ac:dyDescent="0.6">
      <c r="A142" s="98" t="s">
        <v>136</v>
      </c>
      <c r="B142" s="93">
        <v>3417</v>
      </c>
      <c r="C142" s="93">
        <v>2207</v>
      </c>
      <c r="D142" s="93">
        <v>1203</v>
      </c>
      <c r="E142" s="93">
        <v>7</v>
      </c>
      <c r="F142" s="131">
        <f t="shared" si="71"/>
        <v>0.64588820602868013</v>
      </c>
      <c r="G142" s="93">
        <v>4</v>
      </c>
      <c r="H142" s="93">
        <v>207</v>
      </c>
      <c r="I142" s="93">
        <v>295</v>
      </c>
      <c r="J142" s="93">
        <v>282</v>
      </c>
      <c r="K142" s="93">
        <v>18</v>
      </c>
      <c r="L142" s="93">
        <v>3</v>
      </c>
      <c r="M142" s="93">
        <v>79</v>
      </c>
      <c r="N142" s="122">
        <f t="shared" si="64"/>
        <v>0.35378486055776892</v>
      </c>
      <c r="O142" s="93">
        <v>1615</v>
      </c>
      <c r="P142" s="93">
        <v>802</v>
      </c>
      <c r="Q142" s="93">
        <v>112</v>
      </c>
      <c r="R142" s="124"/>
      <c r="S142" s="123"/>
    </row>
    <row r="143" spans="1:27" x14ac:dyDescent="0.6">
      <c r="A143" s="76" t="s">
        <v>140</v>
      </c>
      <c r="B143" s="126"/>
      <c r="C143" s="126"/>
      <c r="D143" s="126"/>
      <c r="E143" s="126"/>
      <c r="F143" s="126"/>
      <c r="G143" s="126"/>
      <c r="H143" s="126"/>
      <c r="I143" s="126"/>
      <c r="J143" s="126"/>
      <c r="K143" s="126"/>
      <c r="L143" s="126"/>
      <c r="M143" s="126"/>
      <c r="N143" s="126"/>
      <c r="O143" s="126"/>
      <c r="P143" s="126"/>
      <c r="Q143" s="126"/>
      <c r="R143" s="133"/>
      <c r="S143" s="129"/>
      <c r="T143" s="129"/>
      <c r="U143" s="129"/>
      <c r="V143" s="129"/>
      <c r="W143" s="129"/>
      <c r="X143" s="129"/>
      <c r="Y143" s="129"/>
      <c r="Z143" s="129"/>
      <c r="AA143" s="129"/>
    </row>
    <row r="144" spans="1:27" x14ac:dyDescent="0.6">
      <c r="A144" s="77" t="s">
        <v>141</v>
      </c>
      <c r="B144" s="126"/>
      <c r="C144" s="126"/>
      <c r="D144" s="126"/>
      <c r="E144" s="126"/>
      <c r="F144" s="126"/>
      <c r="G144" s="126"/>
      <c r="H144" s="126"/>
      <c r="I144" s="126"/>
      <c r="J144" s="126"/>
      <c r="K144" s="126"/>
      <c r="L144" s="126"/>
      <c r="M144" s="126"/>
      <c r="N144" s="126"/>
      <c r="O144" s="126"/>
      <c r="P144" s="126"/>
      <c r="Q144" s="126"/>
      <c r="R144" s="133"/>
      <c r="S144" s="129"/>
      <c r="T144" s="129"/>
      <c r="U144" s="129"/>
      <c r="V144" s="129"/>
      <c r="W144" s="129"/>
      <c r="X144" s="129"/>
      <c r="Y144" s="129"/>
      <c r="Z144" s="129"/>
      <c r="AA144" s="129"/>
    </row>
  </sheetData>
  <pageMargins left="0.7" right="0.7" top="0.75" bottom="0.75" header="0.3" footer="0.3"/>
  <pageSetup scale="53" orientation="landscape" r:id="rId1"/>
  <headerFooter>
    <oddHeader xml:space="preserve">&amp;L&amp;"-,Bold"&amp;11Program Level Data&amp;C&amp;"-,Bold"&amp;11Table 37&amp;R&amp;"-,Bold"&amp;11Graduate Program Enrollment by Gender and Ethnicity 
</oddHeader>
    <oddFooter>&amp;L&amp;"-,Bold"&amp;11Office of Institutional Research, UMass Boston</oddFooter>
  </headerFooter>
  <rowBreaks count="2" manualBreakCount="2">
    <brk id="55" max="16" man="1"/>
    <brk id="112" max="1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51"/>
  <sheetViews>
    <sheetView zoomScaleNormal="100" workbookViewId="0"/>
  </sheetViews>
  <sheetFormatPr defaultColWidth="11" defaultRowHeight="15.6" x14ac:dyDescent="0.6"/>
  <cols>
    <col min="1" max="1" width="43.09765625" customWidth="1"/>
    <col min="2" max="2" width="8.25" customWidth="1"/>
    <col min="3" max="3" width="6.59765625" customWidth="1"/>
    <col min="4" max="4" width="5.09765625" customWidth="1"/>
    <col min="5" max="5" width="7.84765625" customWidth="1"/>
    <col min="7" max="7" width="9.09765625" customWidth="1"/>
    <col min="8" max="8" width="6.59765625" customWidth="1"/>
    <col min="9" max="9" width="9.5" customWidth="1"/>
    <col min="10" max="10" width="8.75" customWidth="1"/>
    <col min="11" max="11" width="7.59765625" customWidth="1"/>
    <col min="12" max="12" width="10.25" customWidth="1"/>
    <col min="13" max="13" width="9.59765625" customWidth="1"/>
    <col min="15" max="16" width="7.09765625" customWidth="1"/>
    <col min="17" max="17" width="8.09765625" customWidth="1"/>
  </cols>
  <sheetData>
    <row r="1" spans="1:17" ht="20.399999999999999" x14ac:dyDescent="0.75">
      <c r="A1" s="12" t="s">
        <v>142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</row>
    <row r="2" spans="1:17" ht="58.2" thickBot="1" x14ac:dyDescent="0.65">
      <c r="A2" s="108"/>
      <c r="B2" s="109" t="s">
        <v>1</v>
      </c>
      <c r="C2" s="109" t="s">
        <v>2</v>
      </c>
      <c r="D2" s="109" t="s">
        <v>3</v>
      </c>
      <c r="E2" s="109" t="s">
        <v>4</v>
      </c>
      <c r="F2" s="109" t="s">
        <v>5</v>
      </c>
      <c r="G2" s="110" t="s">
        <v>6</v>
      </c>
      <c r="H2" s="109" t="s">
        <v>7</v>
      </c>
      <c r="I2" s="110" t="s">
        <v>8</v>
      </c>
      <c r="J2" s="110" t="s">
        <v>9</v>
      </c>
      <c r="K2" s="110" t="s">
        <v>10</v>
      </c>
      <c r="L2" s="110" t="s">
        <v>11</v>
      </c>
      <c r="M2" s="110" t="s">
        <v>12</v>
      </c>
      <c r="N2" s="110" t="s">
        <v>13</v>
      </c>
      <c r="O2" s="109" t="s">
        <v>14</v>
      </c>
      <c r="P2" s="110" t="s">
        <v>15</v>
      </c>
      <c r="Q2" s="110" t="s">
        <v>16</v>
      </c>
    </row>
    <row r="3" spans="1:17" x14ac:dyDescent="0.6">
      <c r="A3" s="115" t="s">
        <v>17</v>
      </c>
      <c r="B3" s="108"/>
      <c r="C3" s="108"/>
      <c r="D3" s="108"/>
      <c r="E3" s="108"/>
      <c r="F3" s="108"/>
      <c r="G3" s="111"/>
      <c r="H3" s="108"/>
      <c r="I3" s="111"/>
      <c r="J3" s="111"/>
      <c r="K3" s="108"/>
      <c r="L3" s="111"/>
      <c r="M3" s="111"/>
      <c r="N3" s="111"/>
      <c r="O3" s="108"/>
      <c r="P3" s="111"/>
      <c r="Q3" s="108"/>
    </row>
    <row r="4" spans="1:17" x14ac:dyDescent="0.6">
      <c r="A4" s="97" t="s">
        <v>18</v>
      </c>
      <c r="B4" s="89">
        <v>17</v>
      </c>
      <c r="C4" s="89">
        <v>13</v>
      </c>
      <c r="D4" s="89">
        <v>4</v>
      </c>
      <c r="E4" s="89">
        <v>0</v>
      </c>
      <c r="F4" s="90">
        <f>C4/B4</f>
        <v>0.76470588235294112</v>
      </c>
      <c r="G4" s="89">
        <v>0</v>
      </c>
      <c r="H4" s="89">
        <v>1</v>
      </c>
      <c r="I4" s="89">
        <v>0</v>
      </c>
      <c r="J4" s="89">
        <v>2</v>
      </c>
      <c r="K4" s="89">
        <v>0</v>
      </c>
      <c r="L4" s="89">
        <v>0</v>
      </c>
      <c r="M4" s="89">
        <v>0</v>
      </c>
      <c r="N4" s="90">
        <f>(G4+H4+I4+J4+K4+L4+M4)/(E4+G4+H4+I4+J4+K4+L4+M4+O4)</f>
        <v>0.42857142857142855</v>
      </c>
      <c r="O4" s="89">
        <v>4</v>
      </c>
      <c r="P4" s="89">
        <v>9</v>
      </c>
      <c r="Q4" s="89">
        <v>1</v>
      </c>
    </row>
    <row r="5" spans="1:17" x14ac:dyDescent="0.6">
      <c r="A5" s="97" t="s">
        <v>19</v>
      </c>
      <c r="B5" s="89">
        <v>48</v>
      </c>
      <c r="C5" s="89">
        <v>41</v>
      </c>
      <c r="D5" s="89">
        <v>7</v>
      </c>
      <c r="E5" s="89">
        <v>0</v>
      </c>
      <c r="F5" s="90">
        <f>C5/B5</f>
        <v>0.85416666666666663</v>
      </c>
      <c r="G5" s="89">
        <v>0</v>
      </c>
      <c r="H5" s="89">
        <v>4</v>
      </c>
      <c r="I5" s="89">
        <v>10</v>
      </c>
      <c r="J5" s="89">
        <v>7</v>
      </c>
      <c r="K5" s="89">
        <v>0</v>
      </c>
      <c r="L5" s="89">
        <v>0</v>
      </c>
      <c r="M5" s="89">
        <v>3</v>
      </c>
      <c r="N5" s="90">
        <v>0.6</v>
      </c>
      <c r="O5" s="89">
        <v>16</v>
      </c>
      <c r="P5" s="89">
        <v>8</v>
      </c>
      <c r="Q5" s="89">
        <v>0</v>
      </c>
    </row>
    <row r="6" spans="1:17" x14ac:dyDescent="0.6">
      <c r="A6" s="97" t="s">
        <v>143</v>
      </c>
      <c r="B6" s="89">
        <v>15</v>
      </c>
      <c r="C6" s="89">
        <v>10</v>
      </c>
      <c r="D6" s="89">
        <v>5</v>
      </c>
      <c r="E6" s="89">
        <v>0</v>
      </c>
      <c r="F6" s="90">
        <f>C6/B6</f>
        <v>0.66666666666666663</v>
      </c>
      <c r="G6" s="89">
        <v>1</v>
      </c>
      <c r="H6" s="89">
        <v>0</v>
      </c>
      <c r="I6" s="89">
        <v>0</v>
      </c>
      <c r="J6" s="89">
        <v>2</v>
      </c>
      <c r="K6" s="89">
        <v>0</v>
      </c>
      <c r="L6" s="89">
        <v>0</v>
      </c>
      <c r="M6" s="89">
        <v>0</v>
      </c>
      <c r="N6" s="90">
        <v>0.27300000000000002</v>
      </c>
      <c r="O6" s="89">
        <v>8</v>
      </c>
      <c r="P6" s="89">
        <v>4</v>
      </c>
      <c r="Q6" s="89">
        <v>0</v>
      </c>
    </row>
    <row r="7" spans="1:17" x14ac:dyDescent="0.6">
      <c r="A7" s="97" t="s">
        <v>21</v>
      </c>
      <c r="B7" s="89">
        <v>37</v>
      </c>
      <c r="C7" s="89">
        <v>25</v>
      </c>
      <c r="D7" s="89">
        <v>12</v>
      </c>
      <c r="E7" s="89">
        <v>0</v>
      </c>
      <c r="F7" s="90">
        <f>C7/B7</f>
        <v>0.67567567567567566</v>
      </c>
      <c r="G7" s="89">
        <v>0</v>
      </c>
      <c r="H7" s="89">
        <v>3</v>
      </c>
      <c r="I7" s="89">
        <v>3</v>
      </c>
      <c r="J7" s="89">
        <v>4</v>
      </c>
      <c r="K7" s="89">
        <v>0</v>
      </c>
      <c r="L7" s="89">
        <v>0</v>
      </c>
      <c r="M7" s="89">
        <v>1</v>
      </c>
      <c r="N7" s="90">
        <v>0.30599999999999999</v>
      </c>
      <c r="O7" s="89">
        <v>25</v>
      </c>
      <c r="P7" s="89">
        <v>1</v>
      </c>
      <c r="Q7" s="89">
        <v>0</v>
      </c>
    </row>
    <row r="8" spans="1:17" x14ac:dyDescent="0.6">
      <c r="A8" s="99" t="s">
        <v>22</v>
      </c>
      <c r="B8" s="102">
        <f>SUM(B4:B7)</f>
        <v>117</v>
      </c>
      <c r="C8" s="102">
        <f>SUM(C4:C7)</f>
        <v>89</v>
      </c>
      <c r="D8" s="102">
        <f>SUM(D4:D7)</f>
        <v>28</v>
      </c>
      <c r="E8" s="102">
        <f>SUM(E4:E7)</f>
        <v>0</v>
      </c>
      <c r="F8" s="103">
        <f>C8/B8</f>
        <v>0.76068376068376065</v>
      </c>
      <c r="G8" s="102">
        <f t="shared" ref="G8:M8" si="0">SUM(G4:G7)</f>
        <v>1</v>
      </c>
      <c r="H8" s="102">
        <f t="shared" si="0"/>
        <v>8</v>
      </c>
      <c r="I8" s="102">
        <f t="shared" si="0"/>
        <v>13</v>
      </c>
      <c r="J8" s="102">
        <f t="shared" si="0"/>
        <v>15</v>
      </c>
      <c r="K8" s="102">
        <f t="shared" si="0"/>
        <v>0</v>
      </c>
      <c r="L8" s="102">
        <f t="shared" si="0"/>
        <v>0</v>
      </c>
      <c r="M8" s="102">
        <f t="shared" si="0"/>
        <v>4</v>
      </c>
      <c r="N8" s="103">
        <f>(G8+H8+I8+J8+K8+L8+M8)/(E8+G8+H8+I8+J8+K8+L8+M8+O8)</f>
        <v>0.43617021276595747</v>
      </c>
      <c r="O8" s="102">
        <f>SUM(O4:O7)</f>
        <v>53</v>
      </c>
      <c r="P8" s="102">
        <f>SUM(P4:P7)</f>
        <v>22</v>
      </c>
      <c r="Q8" s="102">
        <f>SUM(Q4:Q7)</f>
        <v>1</v>
      </c>
    </row>
    <row r="9" spans="1:17" x14ac:dyDescent="0.6">
      <c r="A9" s="97" t="s">
        <v>23</v>
      </c>
      <c r="B9" s="89">
        <v>14</v>
      </c>
      <c r="C9" s="89">
        <v>9</v>
      </c>
      <c r="D9" s="89">
        <v>5</v>
      </c>
      <c r="E9" s="89">
        <v>0</v>
      </c>
      <c r="F9" s="90">
        <v>0.64300000000000002</v>
      </c>
      <c r="G9" s="89">
        <v>0</v>
      </c>
      <c r="H9" s="89">
        <v>0</v>
      </c>
      <c r="I9" s="89">
        <v>1</v>
      </c>
      <c r="J9" s="89">
        <v>2</v>
      </c>
      <c r="K9" s="89">
        <v>0</v>
      </c>
      <c r="L9" s="89">
        <v>0</v>
      </c>
      <c r="M9" s="89">
        <v>0</v>
      </c>
      <c r="N9" s="90">
        <v>0.214</v>
      </c>
      <c r="O9" s="89">
        <v>11</v>
      </c>
      <c r="P9" s="89">
        <v>0</v>
      </c>
      <c r="Q9" s="89">
        <v>0</v>
      </c>
    </row>
    <row r="10" spans="1:17" x14ac:dyDescent="0.6">
      <c r="A10" s="97" t="s">
        <v>24</v>
      </c>
      <c r="B10" s="89">
        <v>20</v>
      </c>
      <c r="C10" s="89">
        <v>11</v>
      </c>
      <c r="D10" s="89">
        <v>9</v>
      </c>
      <c r="E10" s="89">
        <v>0</v>
      </c>
      <c r="F10" s="90">
        <f t="shared" ref="F10:F15" si="1">C10/B10</f>
        <v>0.55000000000000004</v>
      </c>
      <c r="G10" s="89">
        <v>0</v>
      </c>
      <c r="H10" s="89">
        <v>3</v>
      </c>
      <c r="I10" s="89">
        <v>2</v>
      </c>
      <c r="J10" s="89">
        <v>4</v>
      </c>
      <c r="K10" s="89">
        <v>0</v>
      </c>
      <c r="L10" s="89">
        <v>0</v>
      </c>
      <c r="M10" s="89">
        <v>1</v>
      </c>
      <c r="N10" s="90">
        <v>0.55600000000000005</v>
      </c>
      <c r="O10" s="89">
        <v>8</v>
      </c>
      <c r="P10" s="89">
        <v>1</v>
      </c>
      <c r="Q10" s="89">
        <v>1</v>
      </c>
    </row>
    <row r="11" spans="1:17" x14ac:dyDescent="0.6">
      <c r="A11" s="97" t="s">
        <v>25</v>
      </c>
      <c r="B11" s="89">
        <v>126</v>
      </c>
      <c r="C11" s="89">
        <v>86</v>
      </c>
      <c r="D11" s="89">
        <v>40</v>
      </c>
      <c r="E11" s="89">
        <v>0</v>
      </c>
      <c r="F11" s="90">
        <f t="shared" si="1"/>
        <v>0.68253968253968256</v>
      </c>
      <c r="G11" s="89">
        <v>0</v>
      </c>
      <c r="H11" s="89">
        <v>14</v>
      </c>
      <c r="I11" s="89">
        <v>9</v>
      </c>
      <c r="J11" s="89">
        <v>15</v>
      </c>
      <c r="K11" s="89">
        <v>0</v>
      </c>
      <c r="L11" s="89">
        <v>0</v>
      </c>
      <c r="M11" s="89">
        <v>4</v>
      </c>
      <c r="N11" s="90">
        <v>0.35599999999999998</v>
      </c>
      <c r="O11" s="89">
        <v>76</v>
      </c>
      <c r="P11" s="89">
        <v>5</v>
      </c>
      <c r="Q11" s="89">
        <v>3</v>
      </c>
    </row>
    <row r="12" spans="1:17" x14ac:dyDescent="0.6">
      <c r="A12" s="97" t="s">
        <v>26</v>
      </c>
      <c r="B12" s="89">
        <v>10</v>
      </c>
      <c r="C12" s="89">
        <v>8</v>
      </c>
      <c r="D12" s="89">
        <v>2</v>
      </c>
      <c r="E12" s="89">
        <v>0</v>
      </c>
      <c r="F12" s="90">
        <f t="shared" si="1"/>
        <v>0.8</v>
      </c>
      <c r="G12" s="89">
        <v>0</v>
      </c>
      <c r="H12" s="89">
        <v>1</v>
      </c>
      <c r="I12" s="89">
        <v>2</v>
      </c>
      <c r="J12" s="89">
        <v>0</v>
      </c>
      <c r="K12" s="89">
        <v>0</v>
      </c>
      <c r="L12" s="89">
        <v>0</v>
      </c>
      <c r="M12" s="89">
        <v>0</v>
      </c>
      <c r="N12" s="90">
        <f>(G12+H12+I12+J12+K12+L12+M12)/(E12+G12+H12+I12+J12+K12+L12+M12+O12)</f>
        <v>0.33333333333333331</v>
      </c>
      <c r="O12" s="89">
        <v>6</v>
      </c>
      <c r="P12" s="89">
        <v>1</v>
      </c>
      <c r="Q12" s="89">
        <v>0</v>
      </c>
    </row>
    <row r="13" spans="1:17" x14ac:dyDescent="0.6">
      <c r="A13" s="97" t="s">
        <v>144</v>
      </c>
      <c r="B13" s="89">
        <v>1</v>
      </c>
      <c r="C13" s="89">
        <v>1</v>
      </c>
      <c r="D13" s="89">
        <v>0</v>
      </c>
      <c r="E13" s="89">
        <v>0</v>
      </c>
      <c r="F13" s="90">
        <f t="shared" si="1"/>
        <v>1</v>
      </c>
      <c r="G13" s="89">
        <v>0</v>
      </c>
      <c r="H13" s="89">
        <v>0</v>
      </c>
      <c r="I13" s="89">
        <v>0</v>
      </c>
      <c r="J13" s="89">
        <v>0</v>
      </c>
      <c r="K13" s="89">
        <v>0</v>
      </c>
      <c r="L13" s="89">
        <v>0</v>
      </c>
      <c r="M13" s="89">
        <v>0</v>
      </c>
      <c r="N13" s="90">
        <v>0</v>
      </c>
      <c r="O13" s="89">
        <v>1</v>
      </c>
      <c r="P13" s="89">
        <v>0</v>
      </c>
      <c r="Q13" s="89">
        <v>0</v>
      </c>
    </row>
    <row r="14" spans="1:17" x14ac:dyDescent="0.6">
      <c r="A14" s="97" t="s">
        <v>27</v>
      </c>
      <c r="B14" s="89">
        <v>29</v>
      </c>
      <c r="C14" s="89">
        <v>17</v>
      </c>
      <c r="D14" s="89">
        <v>12</v>
      </c>
      <c r="E14" s="89">
        <v>0</v>
      </c>
      <c r="F14" s="90">
        <f t="shared" si="1"/>
        <v>0.58620689655172409</v>
      </c>
      <c r="G14" s="89">
        <v>0</v>
      </c>
      <c r="H14" s="89">
        <v>3</v>
      </c>
      <c r="I14" s="89">
        <v>2</v>
      </c>
      <c r="J14" s="89">
        <v>1</v>
      </c>
      <c r="K14" s="89">
        <v>0</v>
      </c>
      <c r="L14" s="89">
        <v>0</v>
      </c>
      <c r="M14" s="89">
        <v>2</v>
      </c>
      <c r="N14" s="90">
        <v>0.308</v>
      </c>
      <c r="O14" s="89">
        <v>18</v>
      </c>
      <c r="P14" s="89">
        <v>1</v>
      </c>
      <c r="Q14" s="89">
        <v>2</v>
      </c>
    </row>
    <row r="15" spans="1:17" x14ac:dyDescent="0.6">
      <c r="A15" s="97" t="s">
        <v>28</v>
      </c>
      <c r="B15" s="89">
        <v>13</v>
      </c>
      <c r="C15" s="89">
        <v>9</v>
      </c>
      <c r="D15" s="89">
        <v>4</v>
      </c>
      <c r="E15" s="89">
        <v>0</v>
      </c>
      <c r="F15" s="90">
        <f t="shared" si="1"/>
        <v>0.69230769230769229</v>
      </c>
      <c r="G15" s="89">
        <v>1</v>
      </c>
      <c r="H15" s="89">
        <v>1</v>
      </c>
      <c r="I15" s="89">
        <v>3</v>
      </c>
      <c r="J15" s="89">
        <v>0</v>
      </c>
      <c r="K15" s="89">
        <v>0</v>
      </c>
      <c r="L15" s="89">
        <v>1</v>
      </c>
      <c r="M15" s="89">
        <v>2</v>
      </c>
      <c r="N15" s="90">
        <v>0.61499999999999999</v>
      </c>
      <c r="O15" s="89">
        <v>5</v>
      </c>
      <c r="P15" s="89">
        <v>0</v>
      </c>
      <c r="Q15" s="89">
        <v>0</v>
      </c>
    </row>
    <row r="16" spans="1:17" x14ac:dyDescent="0.6">
      <c r="A16" s="97" t="s">
        <v>143</v>
      </c>
      <c r="B16" s="89">
        <v>0</v>
      </c>
      <c r="C16" s="89">
        <v>0</v>
      </c>
      <c r="D16" s="89">
        <v>0</v>
      </c>
      <c r="E16" s="89">
        <v>0</v>
      </c>
      <c r="F16" s="90">
        <v>0</v>
      </c>
      <c r="G16" s="89">
        <v>0</v>
      </c>
      <c r="H16" s="89">
        <v>0</v>
      </c>
      <c r="I16" s="89">
        <v>0</v>
      </c>
      <c r="J16" s="89">
        <v>0</v>
      </c>
      <c r="K16" s="89">
        <v>0</v>
      </c>
      <c r="L16" s="89">
        <v>0</v>
      </c>
      <c r="M16" s="89">
        <v>0</v>
      </c>
      <c r="N16" s="90">
        <v>0</v>
      </c>
      <c r="O16" s="89">
        <v>0</v>
      </c>
      <c r="P16" s="89">
        <v>0</v>
      </c>
      <c r="Q16" s="89">
        <v>0</v>
      </c>
    </row>
    <row r="17" spans="1:17" x14ac:dyDescent="0.6">
      <c r="A17" s="97" t="s">
        <v>29</v>
      </c>
      <c r="B17" s="89">
        <v>40</v>
      </c>
      <c r="C17" s="89">
        <v>24</v>
      </c>
      <c r="D17" s="89">
        <v>16</v>
      </c>
      <c r="E17" s="89">
        <v>0</v>
      </c>
      <c r="F17" s="90">
        <f t="shared" ref="F17:F24" si="2">C17/B17</f>
        <v>0.6</v>
      </c>
      <c r="G17" s="89">
        <v>0</v>
      </c>
      <c r="H17" s="89">
        <v>1</v>
      </c>
      <c r="I17" s="89">
        <v>0</v>
      </c>
      <c r="J17" s="89">
        <v>0</v>
      </c>
      <c r="K17" s="89">
        <v>0</v>
      </c>
      <c r="L17" s="89">
        <v>0</v>
      </c>
      <c r="M17" s="89">
        <v>4</v>
      </c>
      <c r="N17" s="90">
        <v>0.128</v>
      </c>
      <c r="O17" s="89">
        <v>34</v>
      </c>
      <c r="P17" s="89">
        <v>1</v>
      </c>
      <c r="Q17" s="89">
        <v>0</v>
      </c>
    </row>
    <row r="18" spans="1:17" x14ac:dyDescent="0.6">
      <c r="A18" s="97" t="s">
        <v>30</v>
      </c>
      <c r="B18" s="89">
        <v>44</v>
      </c>
      <c r="C18" s="89">
        <v>25</v>
      </c>
      <c r="D18" s="89">
        <v>19</v>
      </c>
      <c r="E18" s="89">
        <v>0</v>
      </c>
      <c r="F18" s="90">
        <f t="shared" si="2"/>
        <v>0.56818181818181823</v>
      </c>
      <c r="G18" s="89">
        <v>1</v>
      </c>
      <c r="H18" s="89">
        <v>0</v>
      </c>
      <c r="I18" s="89">
        <v>0</v>
      </c>
      <c r="J18" s="89">
        <v>2</v>
      </c>
      <c r="K18" s="89">
        <v>0</v>
      </c>
      <c r="L18" s="89">
        <v>0</v>
      </c>
      <c r="M18" s="89">
        <v>1</v>
      </c>
      <c r="N18" s="90">
        <v>9.2999999999999999E-2</v>
      </c>
      <c r="O18" s="89">
        <v>39</v>
      </c>
      <c r="P18" s="89">
        <v>0</v>
      </c>
      <c r="Q18" s="89">
        <v>1</v>
      </c>
    </row>
    <row r="19" spans="1:17" x14ac:dyDescent="0.6">
      <c r="A19" s="97" t="s">
        <v>31</v>
      </c>
      <c r="B19" s="89">
        <v>75</v>
      </c>
      <c r="C19" s="89">
        <v>38</v>
      </c>
      <c r="D19" s="89">
        <v>37</v>
      </c>
      <c r="E19" s="89">
        <v>0</v>
      </c>
      <c r="F19" s="90">
        <f t="shared" si="2"/>
        <v>0.50666666666666671</v>
      </c>
      <c r="G19" s="89">
        <v>0</v>
      </c>
      <c r="H19" s="89">
        <v>2</v>
      </c>
      <c r="I19" s="89">
        <v>3</v>
      </c>
      <c r="J19" s="89">
        <v>2</v>
      </c>
      <c r="K19" s="89">
        <v>0</v>
      </c>
      <c r="L19" s="89">
        <v>0</v>
      </c>
      <c r="M19" s="89">
        <v>0</v>
      </c>
      <c r="N19" s="90">
        <v>9.6000000000000002E-2</v>
      </c>
      <c r="O19" s="89">
        <v>66</v>
      </c>
      <c r="P19" s="89">
        <v>0</v>
      </c>
      <c r="Q19" s="89">
        <v>2</v>
      </c>
    </row>
    <row r="20" spans="1:17" x14ac:dyDescent="0.6">
      <c r="A20" s="97" t="s">
        <v>32</v>
      </c>
      <c r="B20" s="89">
        <v>11</v>
      </c>
      <c r="C20" s="89">
        <v>5</v>
      </c>
      <c r="D20" s="89">
        <v>6</v>
      </c>
      <c r="E20" s="89">
        <v>0</v>
      </c>
      <c r="F20" s="90">
        <f t="shared" si="2"/>
        <v>0.45454545454545453</v>
      </c>
      <c r="G20" s="89">
        <v>0</v>
      </c>
      <c r="H20" s="89">
        <v>1</v>
      </c>
      <c r="I20" s="89">
        <v>0</v>
      </c>
      <c r="J20" s="89">
        <v>0</v>
      </c>
      <c r="K20" s="89">
        <v>0</v>
      </c>
      <c r="L20" s="89">
        <v>0</v>
      </c>
      <c r="M20" s="89">
        <v>1</v>
      </c>
      <c r="N20" s="90">
        <v>0.182</v>
      </c>
      <c r="O20" s="89">
        <v>9</v>
      </c>
      <c r="P20" s="89">
        <v>0</v>
      </c>
      <c r="Q20" s="89">
        <v>0</v>
      </c>
    </row>
    <row r="21" spans="1:17" x14ac:dyDescent="0.6">
      <c r="A21" s="99" t="s">
        <v>33</v>
      </c>
      <c r="B21" s="102">
        <f>SUM(B9:B20)</f>
        <v>383</v>
      </c>
      <c r="C21" s="102">
        <f>SUM(C9:C20)</f>
        <v>233</v>
      </c>
      <c r="D21" s="102">
        <f>SUM(D9:D20)</f>
        <v>150</v>
      </c>
      <c r="E21" s="102">
        <f>SUM(E9:E20)</f>
        <v>0</v>
      </c>
      <c r="F21" s="103">
        <f t="shared" si="2"/>
        <v>0.60835509138381205</v>
      </c>
      <c r="G21" s="102">
        <f t="shared" ref="G21:M21" si="3">SUM(G9:G20)</f>
        <v>2</v>
      </c>
      <c r="H21" s="102">
        <f t="shared" si="3"/>
        <v>26</v>
      </c>
      <c r="I21" s="102">
        <f t="shared" si="3"/>
        <v>22</v>
      </c>
      <c r="J21" s="102">
        <f t="shared" si="3"/>
        <v>26</v>
      </c>
      <c r="K21" s="102">
        <f t="shared" si="3"/>
        <v>0</v>
      </c>
      <c r="L21" s="102">
        <f t="shared" si="3"/>
        <v>1</v>
      </c>
      <c r="M21" s="102">
        <f t="shared" si="3"/>
        <v>15</v>
      </c>
      <c r="N21" s="103">
        <v>0.252</v>
      </c>
      <c r="O21" s="102">
        <f>SUM(O9:O20)</f>
        <v>273</v>
      </c>
      <c r="P21" s="102">
        <f>SUM(P9:P20)</f>
        <v>9</v>
      </c>
      <c r="Q21" s="102">
        <f>SUM(Q9:Q20)</f>
        <v>9</v>
      </c>
    </row>
    <row r="22" spans="1:17" x14ac:dyDescent="0.6">
      <c r="A22" s="97" t="s">
        <v>138</v>
      </c>
      <c r="B22" s="89">
        <v>2</v>
      </c>
      <c r="C22" s="89">
        <v>2</v>
      </c>
      <c r="D22" s="89">
        <v>0</v>
      </c>
      <c r="E22" s="89">
        <v>0</v>
      </c>
      <c r="F22" s="90">
        <f t="shared" si="2"/>
        <v>1</v>
      </c>
      <c r="G22" s="89">
        <v>0</v>
      </c>
      <c r="H22" s="89">
        <v>0</v>
      </c>
      <c r="I22" s="89">
        <v>0</v>
      </c>
      <c r="J22" s="89">
        <v>0</v>
      </c>
      <c r="K22" s="89">
        <v>0</v>
      </c>
      <c r="L22" s="89">
        <v>0</v>
      </c>
      <c r="M22" s="89">
        <v>0</v>
      </c>
      <c r="N22" s="90">
        <f>(G22+H22+I22+J22+K22+L22+M22)/(E22+G22+H22+I22+J22+K22+L22+M22+O22)</f>
        <v>0</v>
      </c>
      <c r="O22" s="89">
        <v>2</v>
      </c>
      <c r="P22" s="89">
        <v>0</v>
      </c>
      <c r="Q22" s="89">
        <v>0</v>
      </c>
    </row>
    <row r="23" spans="1:17" x14ac:dyDescent="0.6">
      <c r="A23" s="97" t="s">
        <v>139</v>
      </c>
      <c r="B23" s="89">
        <v>1</v>
      </c>
      <c r="C23" s="89">
        <v>1</v>
      </c>
      <c r="D23" s="89">
        <v>0</v>
      </c>
      <c r="E23" s="89">
        <v>0</v>
      </c>
      <c r="F23" s="90">
        <f t="shared" si="2"/>
        <v>1</v>
      </c>
      <c r="G23" s="89">
        <v>0</v>
      </c>
      <c r="H23" s="89">
        <v>0</v>
      </c>
      <c r="I23" s="89">
        <v>0</v>
      </c>
      <c r="J23" s="89">
        <v>1</v>
      </c>
      <c r="K23" s="89">
        <v>0</v>
      </c>
      <c r="L23" s="89">
        <v>0</v>
      </c>
      <c r="M23" s="89">
        <v>0</v>
      </c>
      <c r="N23" s="90">
        <v>1</v>
      </c>
      <c r="O23" s="89">
        <v>0</v>
      </c>
      <c r="P23" s="89">
        <v>0</v>
      </c>
      <c r="Q23" s="89">
        <v>0</v>
      </c>
    </row>
    <row r="24" spans="1:17" x14ac:dyDescent="0.6">
      <c r="A24" s="97" t="s">
        <v>36</v>
      </c>
      <c r="B24" s="89">
        <v>1</v>
      </c>
      <c r="C24" s="89">
        <v>1</v>
      </c>
      <c r="D24" s="89">
        <v>0</v>
      </c>
      <c r="E24" s="89">
        <v>0</v>
      </c>
      <c r="F24" s="90">
        <f t="shared" si="2"/>
        <v>1</v>
      </c>
      <c r="G24" s="89">
        <v>0</v>
      </c>
      <c r="H24" s="89">
        <v>0</v>
      </c>
      <c r="I24" s="89">
        <v>0</v>
      </c>
      <c r="J24" s="89">
        <v>0</v>
      </c>
      <c r="K24" s="89">
        <v>0</v>
      </c>
      <c r="L24" s="89">
        <v>0</v>
      </c>
      <c r="M24" s="89">
        <v>0</v>
      </c>
      <c r="N24" s="90">
        <v>0</v>
      </c>
      <c r="O24" s="89">
        <v>1</v>
      </c>
      <c r="P24" s="89">
        <v>0</v>
      </c>
      <c r="Q24" s="89">
        <v>0</v>
      </c>
    </row>
    <row r="25" spans="1:17" x14ac:dyDescent="0.6">
      <c r="A25" s="97" t="s">
        <v>145</v>
      </c>
      <c r="B25" s="89">
        <v>0</v>
      </c>
      <c r="C25" s="89">
        <v>0</v>
      </c>
      <c r="D25" s="89">
        <v>0</v>
      </c>
      <c r="E25" s="89">
        <v>0</v>
      </c>
      <c r="F25" s="90">
        <v>0</v>
      </c>
      <c r="G25" s="89">
        <v>0</v>
      </c>
      <c r="H25" s="89">
        <v>0</v>
      </c>
      <c r="I25" s="89">
        <v>0</v>
      </c>
      <c r="J25" s="89">
        <v>0</v>
      </c>
      <c r="K25" s="89">
        <v>0</v>
      </c>
      <c r="L25" s="89">
        <v>0</v>
      </c>
      <c r="M25" s="89">
        <v>0</v>
      </c>
      <c r="N25" s="90">
        <v>0</v>
      </c>
      <c r="O25" s="89">
        <v>0</v>
      </c>
      <c r="P25" s="89">
        <v>0</v>
      </c>
      <c r="Q25" s="89">
        <v>0</v>
      </c>
    </row>
    <row r="26" spans="1:17" x14ac:dyDescent="0.6">
      <c r="A26" s="97" t="s">
        <v>37</v>
      </c>
      <c r="B26" s="89">
        <v>10</v>
      </c>
      <c r="C26" s="89">
        <v>9</v>
      </c>
      <c r="D26" s="89">
        <v>1</v>
      </c>
      <c r="E26" s="89">
        <v>0</v>
      </c>
      <c r="F26" s="90">
        <v>0.9</v>
      </c>
      <c r="G26" s="89">
        <v>0</v>
      </c>
      <c r="H26" s="89">
        <v>1</v>
      </c>
      <c r="I26" s="89">
        <v>0</v>
      </c>
      <c r="J26" s="89">
        <v>1</v>
      </c>
      <c r="K26" s="89">
        <v>0</v>
      </c>
      <c r="L26" s="89">
        <v>0</v>
      </c>
      <c r="M26" s="89">
        <v>1</v>
      </c>
      <c r="N26" s="90">
        <v>0.375</v>
      </c>
      <c r="O26" s="89">
        <v>5</v>
      </c>
      <c r="P26" s="89">
        <v>2</v>
      </c>
      <c r="Q26" s="89">
        <v>0</v>
      </c>
    </row>
    <row r="27" spans="1:17" x14ac:dyDescent="0.6">
      <c r="A27" s="99" t="s">
        <v>38</v>
      </c>
      <c r="B27" s="102">
        <f>SUM(B22:B26)</f>
        <v>14</v>
      </c>
      <c r="C27" s="102">
        <f>SUM(C22:C26)</f>
        <v>13</v>
      </c>
      <c r="D27" s="102">
        <f>SUM(D22:D26)</f>
        <v>1</v>
      </c>
      <c r="E27" s="102">
        <f>SUM(E22:E26)</f>
        <v>0</v>
      </c>
      <c r="F27" s="103">
        <f>C27/B27</f>
        <v>0.9285714285714286</v>
      </c>
      <c r="G27" s="102">
        <f t="shared" ref="G27:M27" si="4">SUM(G22:G26)</f>
        <v>0</v>
      </c>
      <c r="H27" s="102">
        <f t="shared" si="4"/>
        <v>1</v>
      </c>
      <c r="I27" s="102">
        <f t="shared" si="4"/>
        <v>0</v>
      </c>
      <c r="J27" s="102">
        <f t="shared" si="4"/>
        <v>2</v>
      </c>
      <c r="K27" s="102">
        <f t="shared" si="4"/>
        <v>0</v>
      </c>
      <c r="L27" s="102">
        <f t="shared" si="4"/>
        <v>0</v>
      </c>
      <c r="M27" s="102">
        <f t="shared" si="4"/>
        <v>1</v>
      </c>
      <c r="N27" s="103">
        <f>(G27+H27+I27+J27+K27+L27+M27)/(E27+G27+H27+I27+J27+K27+L27+M27+O27)</f>
        <v>0.33333333333333331</v>
      </c>
      <c r="O27" s="102">
        <f>SUM(O22:O26)</f>
        <v>8</v>
      </c>
      <c r="P27" s="102">
        <f>SUM(P22:P26)</f>
        <v>2</v>
      </c>
      <c r="Q27" s="102">
        <f>SUM(Q22:Q26)</f>
        <v>0</v>
      </c>
    </row>
    <row r="28" spans="1:17" x14ac:dyDescent="0.6">
      <c r="A28" s="116" t="s">
        <v>39</v>
      </c>
      <c r="B28" s="93">
        <f>B8+B21+B27</f>
        <v>514</v>
      </c>
      <c r="C28" s="93">
        <f>C8+C21+C27</f>
        <v>335</v>
      </c>
      <c r="D28" s="93">
        <f>D8+D21+D27</f>
        <v>179</v>
      </c>
      <c r="E28" s="93">
        <f>E8+E21+E27</f>
        <v>0</v>
      </c>
      <c r="F28" s="94">
        <f>C28/B28</f>
        <v>0.65175097276264593</v>
      </c>
      <c r="G28" s="93">
        <f t="shared" ref="G28:M28" si="5">G8+G21+G27</f>
        <v>3</v>
      </c>
      <c r="H28" s="93">
        <f t="shared" si="5"/>
        <v>35</v>
      </c>
      <c r="I28" s="93">
        <f t="shared" si="5"/>
        <v>35</v>
      </c>
      <c r="J28" s="93">
        <f t="shared" si="5"/>
        <v>43</v>
      </c>
      <c r="K28" s="93">
        <f t="shared" si="5"/>
        <v>0</v>
      </c>
      <c r="L28" s="93">
        <f t="shared" si="5"/>
        <v>1</v>
      </c>
      <c r="M28" s="93">
        <f t="shared" si="5"/>
        <v>20</v>
      </c>
      <c r="N28" s="94">
        <f>(G28+H28+I28+J28+K28+L28+M28)/(E28+G28+H28+I28+J28+K28+L28+M28+O28)</f>
        <v>0.29087048832271761</v>
      </c>
      <c r="O28" s="93">
        <f>O8+O21+O27</f>
        <v>334</v>
      </c>
      <c r="P28" s="93">
        <f>P8+P21+P27</f>
        <v>33</v>
      </c>
      <c r="Q28" s="93">
        <f>Q8+Q21+Q27</f>
        <v>10</v>
      </c>
    </row>
    <row r="29" spans="1:17" x14ac:dyDescent="0.6">
      <c r="A29" s="112"/>
      <c r="B29" s="93"/>
      <c r="C29" s="93"/>
      <c r="D29" s="93"/>
      <c r="E29" s="93"/>
      <c r="F29" s="94"/>
      <c r="G29" s="93"/>
      <c r="H29" s="93"/>
      <c r="I29" s="93"/>
      <c r="J29" s="93"/>
      <c r="K29" s="93"/>
      <c r="L29" s="93"/>
      <c r="M29" s="93"/>
      <c r="N29" s="94"/>
      <c r="O29" s="93"/>
      <c r="P29" s="93"/>
      <c r="Q29" s="93"/>
    </row>
    <row r="30" spans="1:17" x14ac:dyDescent="0.6">
      <c r="A30" s="117" t="s">
        <v>40</v>
      </c>
      <c r="B30" s="89"/>
      <c r="C30" s="89"/>
      <c r="D30" s="89"/>
      <c r="E30" s="89"/>
      <c r="F30" s="90"/>
      <c r="G30" s="89"/>
      <c r="H30" s="89"/>
      <c r="I30" s="89"/>
      <c r="J30" s="89"/>
      <c r="K30" s="89"/>
      <c r="L30" s="89"/>
      <c r="M30" s="89"/>
      <c r="N30" s="90"/>
      <c r="O30" s="89"/>
      <c r="P30" s="89"/>
      <c r="Q30" s="89"/>
    </row>
    <row r="31" spans="1:17" x14ac:dyDescent="0.6">
      <c r="A31" s="97" t="s">
        <v>41</v>
      </c>
      <c r="B31" s="89">
        <v>13</v>
      </c>
      <c r="C31" s="89">
        <v>2</v>
      </c>
      <c r="D31" s="89">
        <v>11</v>
      </c>
      <c r="E31" s="89">
        <v>0</v>
      </c>
      <c r="F31" s="90">
        <f t="shared" ref="F31:F79" si="6">C31/B31</f>
        <v>0.15384615384615385</v>
      </c>
      <c r="G31" s="89">
        <v>0</v>
      </c>
      <c r="H31" s="89">
        <v>1</v>
      </c>
      <c r="I31" s="89">
        <v>0</v>
      </c>
      <c r="J31" s="89">
        <v>1</v>
      </c>
      <c r="K31" s="89">
        <v>0</v>
      </c>
      <c r="L31" s="89">
        <v>0</v>
      </c>
      <c r="M31" s="89">
        <v>0</v>
      </c>
      <c r="N31" s="90">
        <v>0.28599999999999998</v>
      </c>
      <c r="O31" s="89">
        <v>5</v>
      </c>
      <c r="P31" s="89">
        <v>6</v>
      </c>
      <c r="Q31" s="89">
        <v>0</v>
      </c>
    </row>
    <row r="32" spans="1:17" x14ac:dyDescent="0.6">
      <c r="A32" s="97" t="s">
        <v>42</v>
      </c>
      <c r="B32" s="89">
        <v>52</v>
      </c>
      <c r="C32" s="89">
        <v>29</v>
      </c>
      <c r="D32" s="89">
        <v>23</v>
      </c>
      <c r="E32" s="89">
        <v>0</v>
      </c>
      <c r="F32" s="90">
        <f t="shared" si="6"/>
        <v>0.55769230769230771</v>
      </c>
      <c r="G32" s="89">
        <v>0</v>
      </c>
      <c r="H32" s="89">
        <v>5</v>
      </c>
      <c r="I32" s="89">
        <v>0</v>
      </c>
      <c r="J32" s="89">
        <v>2</v>
      </c>
      <c r="K32" s="89">
        <v>0</v>
      </c>
      <c r="L32" s="89">
        <v>0</v>
      </c>
      <c r="M32" s="89">
        <v>1</v>
      </c>
      <c r="N32" s="90">
        <v>0.22900000000000001</v>
      </c>
      <c r="O32" s="89">
        <v>27</v>
      </c>
      <c r="P32" s="89">
        <v>15</v>
      </c>
      <c r="Q32" s="89">
        <v>2</v>
      </c>
    </row>
    <row r="33" spans="1:17" x14ac:dyDescent="0.6">
      <c r="A33" s="97" t="s">
        <v>44</v>
      </c>
      <c r="B33" s="89">
        <v>41</v>
      </c>
      <c r="C33" s="89">
        <v>19</v>
      </c>
      <c r="D33" s="89">
        <v>22</v>
      </c>
      <c r="E33" s="89">
        <v>0</v>
      </c>
      <c r="F33" s="90">
        <f t="shared" si="6"/>
        <v>0.46341463414634149</v>
      </c>
      <c r="G33" s="89">
        <v>0</v>
      </c>
      <c r="H33" s="89">
        <v>5</v>
      </c>
      <c r="I33" s="89">
        <v>2</v>
      </c>
      <c r="J33" s="89">
        <v>2</v>
      </c>
      <c r="K33" s="89">
        <v>0</v>
      </c>
      <c r="L33" s="89">
        <v>0</v>
      </c>
      <c r="M33" s="89">
        <v>0</v>
      </c>
      <c r="N33" s="90">
        <f t="shared" ref="N33:N75" si="7">(G33+H33+I33+J33+K33+L33+M33)/(E33+G33+H33+I33+J33+K33+L33+M33+O33)</f>
        <v>0.3</v>
      </c>
      <c r="O33" s="89">
        <v>21</v>
      </c>
      <c r="P33" s="89">
        <v>10</v>
      </c>
      <c r="Q33" s="89">
        <v>1</v>
      </c>
    </row>
    <row r="34" spans="1:17" x14ac:dyDescent="0.6">
      <c r="A34" s="97" t="s">
        <v>45</v>
      </c>
      <c r="B34" s="89">
        <v>11</v>
      </c>
      <c r="C34" s="89">
        <v>4</v>
      </c>
      <c r="D34" s="89">
        <v>7</v>
      </c>
      <c r="E34" s="89">
        <v>0</v>
      </c>
      <c r="F34" s="90">
        <f t="shared" si="6"/>
        <v>0.36363636363636365</v>
      </c>
      <c r="G34" s="89">
        <v>0</v>
      </c>
      <c r="H34" s="89">
        <v>1</v>
      </c>
      <c r="I34" s="89">
        <v>0</v>
      </c>
      <c r="J34" s="89">
        <v>0</v>
      </c>
      <c r="K34" s="89">
        <v>0</v>
      </c>
      <c r="L34" s="89">
        <v>0</v>
      </c>
      <c r="M34" s="89">
        <v>0</v>
      </c>
      <c r="N34" s="90">
        <v>0.33300000000000002</v>
      </c>
      <c r="O34" s="89">
        <v>2</v>
      </c>
      <c r="P34" s="89">
        <v>7</v>
      </c>
      <c r="Q34" s="89">
        <v>1</v>
      </c>
    </row>
    <row r="35" spans="1:17" x14ac:dyDescent="0.6">
      <c r="A35" s="97" t="s">
        <v>46</v>
      </c>
      <c r="B35" s="89">
        <v>33</v>
      </c>
      <c r="C35" s="89">
        <v>12</v>
      </c>
      <c r="D35" s="89">
        <v>21</v>
      </c>
      <c r="E35" s="89">
        <v>0</v>
      </c>
      <c r="F35" s="90">
        <f t="shared" si="6"/>
        <v>0.36363636363636365</v>
      </c>
      <c r="G35" s="89">
        <v>0</v>
      </c>
      <c r="H35" s="89">
        <v>2</v>
      </c>
      <c r="I35" s="89">
        <v>1</v>
      </c>
      <c r="J35" s="89">
        <v>0</v>
      </c>
      <c r="K35" s="89">
        <v>0</v>
      </c>
      <c r="L35" s="89">
        <v>0</v>
      </c>
      <c r="M35" s="89">
        <v>1</v>
      </c>
      <c r="N35" s="90">
        <v>0.5</v>
      </c>
      <c r="O35" s="89">
        <v>4</v>
      </c>
      <c r="P35" s="89">
        <v>24</v>
      </c>
      <c r="Q35" s="89">
        <v>1</v>
      </c>
    </row>
    <row r="36" spans="1:17" x14ac:dyDescent="0.6">
      <c r="A36" s="97" t="s">
        <v>47</v>
      </c>
      <c r="B36" s="89">
        <v>10</v>
      </c>
      <c r="C36" s="89">
        <v>7</v>
      </c>
      <c r="D36" s="89">
        <v>3</v>
      </c>
      <c r="E36" s="89">
        <v>0</v>
      </c>
      <c r="F36" s="90">
        <f t="shared" si="6"/>
        <v>0.7</v>
      </c>
      <c r="G36" s="89">
        <v>0</v>
      </c>
      <c r="H36" s="89">
        <v>0</v>
      </c>
      <c r="I36" s="89">
        <v>0</v>
      </c>
      <c r="J36" s="89">
        <v>1</v>
      </c>
      <c r="K36" s="89">
        <v>0</v>
      </c>
      <c r="L36" s="89">
        <v>0</v>
      </c>
      <c r="M36" s="89">
        <v>0</v>
      </c>
      <c r="N36" s="90">
        <f t="shared" si="7"/>
        <v>0.5</v>
      </c>
      <c r="O36" s="89">
        <v>1</v>
      </c>
      <c r="P36" s="89">
        <v>8</v>
      </c>
      <c r="Q36" s="89">
        <v>0</v>
      </c>
    </row>
    <row r="37" spans="1:17" x14ac:dyDescent="0.6">
      <c r="A37" s="99" t="s">
        <v>22</v>
      </c>
      <c r="B37" s="102">
        <f>SUM(B31:B36)</f>
        <v>160</v>
      </c>
      <c r="C37" s="102">
        <f t="shared" ref="C37:E37" si="8">SUM(C31:C36)</f>
        <v>73</v>
      </c>
      <c r="D37" s="102">
        <f t="shared" si="8"/>
        <v>87</v>
      </c>
      <c r="E37" s="102">
        <f t="shared" si="8"/>
        <v>0</v>
      </c>
      <c r="F37" s="103">
        <f t="shared" si="6"/>
        <v>0.45624999999999999</v>
      </c>
      <c r="G37" s="102">
        <f>SUM(G31:G36)</f>
        <v>0</v>
      </c>
      <c r="H37" s="102">
        <f t="shared" ref="H37:M37" si="9">SUM(H31:H36)</f>
        <v>14</v>
      </c>
      <c r="I37" s="102">
        <f t="shared" si="9"/>
        <v>3</v>
      </c>
      <c r="J37" s="102">
        <f t="shared" si="9"/>
        <v>6</v>
      </c>
      <c r="K37" s="102">
        <f t="shared" si="9"/>
        <v>0</v>
      </c>
      <c r="L37" s="102">
        <f t="shared" si="9"/>
        <v>0</v>
      </c>
      <c r="M37" s="102">
        <f t="shared" si="9"/>
        <v>2</v>
      </c>
      <c r="N37" s="103">
        <f t="shared" si="7"/>
        <v>0.29411764705882354</v>
      </c>
      <c r="O37" s="102">
        <f>SUM(O31:O36)</f>
        <v>60</v>
      </c>
      <c r="P37" s="102">
        <f t="shared" ref="P37:Q37" si="10">SUM(P31:P36)</f>
        <v>70</v>
      </c>
      <c r="Q37" s="102">
        <f t="shared" si="10"/>
        <v>5</v>
      </c>
    </row>
    <row r="38" spans="1:17" x14ac:dyDescent="0.6">
      <c r="A38" s="97" t="s">
        <v>48</v>
      </c>
      <c r="B38" s="89">
        <v>19</v>
      </c>
      <c r="C38" s="89">
        <v>3</v>
      </c>
      <c r="D38" s="89">
        <v>16</v>
      </c>
      <c r="E38" s="89">
        <v>0</v>
      </c>
      <c r="F38" s="90">
        <f t="shared" si="6"/>
        <v>0.15789473684210525</v>
      </c>
      <c r="G38" s="89">
        <v>0</v>
      </c>
      <c r="H38" s="89">
        <v>1</v>
      </c>
      <c r="I38" s="89">
        <v>0</v>
      </c>
      <c r="J38" s="89">
        <v>2</v>
      </c>
      <c r="K38" s="89">
        <v>0</v>
      </c>
      <c r="L38" s="89">
        <v>0</v>
      </c>
      <c r="M38" s="89">
        <v>1</v>
      </c>
      <c r="N38" s="90">
        <v>0.36399999999999999</v>
      </c>
      <c r="O38" s="89">
        <v>7</v>
      </c>
      <c r="P38" s="89">
        <v>8</v>
      </c>
      <c r="Q38" s="89">
        <v>0</v>
      </c>
    </row>
    <row r="39" spans="1:17" x14ac:dyDescent="0.6">
      <c r="A39" s="97" t="s">
        <v>49</v>
      </c>
      <c r="B39" s="89">
        <v>20</v>
      </c>
      <c r="C39" s="89">
        <v>15</v>
      </c>
      <c r="D39" s="89">
        <v>5</v>
      </c>
      <c r="E39" s="89">
        <v>0</v>
      </c>
      <c r="F39" s="90">
        <f t="shared" si="6"/>
        <v>0.75</v>
      </c>
      <c r="G39" s="89">
        <v>0</v>
      </c>
      <c r="H39" s="89">
        <v>2</v>
      </c>
      <c r="I39" s="89">
        <v>1</v>
      </c>
      <c r="J39" s="89">
        <v>2</v>
      </c>
      <c r="K39" s="89">
        <v>0</v>
      </c>
      <c r="L39" s="89">
        <v>0</v>
      </c>
      <c r="M39" s="89">
        <v>1</v>
      </c>
      <c r="N39" s="90">
        <v>0.316</v>
      </c>
      <c r="O39" s="89">
        <v>13</v>
      </c>
      <c r="P39" s="89">
        <v>1</v>
      </c>
      <c r="Q39" s="89">
        <v>0</v>
      </c>
    </row>
    <row r="40" spans="1:17" x14ac:dyDescent="0.6">
      <c r="A40" s="97" t="s">
        <v>50</v>
      </c>
      <c r="B40" s="89">
        <v>1</v>
      </c>
      <c r="C40" s="89">
        <v>1</v>
      </c>
      <c r="D40" s="89">
        <v>0</v>
      </c>
      <c r="E40" s="89">
        <v>0</v>
      </c>
      <c r="F40" s="90">
        <f t="shared" si="6"/>
        <v>1</v>
      </c>
      <c r="G40" s="89">
        <v>0</v>
      </c>
      <c r="H40" s="89">
        <v>0</v>
      </c>
      <c r="I40" s="89">
        <v>0</v>
      </c>
      <c r="J40" s="89">
        <v>0</v>
      </c>
      <c r="K40" s="89">
        <v>0</v>
      </c>
      <c r="L40" s="89">
        <v>0</v>
      </c>
      <c r="M40" s="89">
        <v>0</v>
      </c>
      <c r="N40" s="90" t="e">
        <f t="shared" si="7"/>
        <v>#DIV/0!</v>
      </c>
      <c r="O40" s="89">
        <v>0</v>
      </c>
      <c r="P40" s="89">
        <v>1</v>
      </c>
      <c r="Q40" s="89">
        <v>0</v>
      </c>
    </row>
    <row r="41" spans="1:17" x14ac:dyDescent="0.6">
      <c r="A41" s="97" t="s">
        <v>51</v>
      </c>
      <c r="B41" s="89">
        <v>5</v>
      </c>
      <c r="C41" s="89">
        <v>1</v>
      </c>
      <c r="D41" s="89">
        <v>4</v>
      </c>
      <c r="E41" s="89">
        <v>0</v>
      </c>
      <c r="F41" s="90">
        <f t="shared" si="6"/>
        <v>0.2</v>
      </c>
      <c r="G41" s="89">
        <v>0</v>
      </c>
      <c r="H41" s="89">
        <v>1</v>
      </c>
      <c r="I41" s="89">
        <v>1</v>
      </c>
      <c r="J41" s="89">
        <v>0</v>
      </c>
      <c r="K41" s="89">
        <v>0</v>
      </c>
      <c r="L41" s="89">
        <v>0</v>
      </c>
      <c r="M41" s="89">
        <v>0</v>
      </c>
      <c r="N41" s="90">
        <f t="shared" si="7"/>
        <v>0.4</v>
      </c>
      <c r="O41" s="89">
        <v>3</v>
      </c>
      <c r="P41" s="89">
        <v>0</v>
      </c>
      <c r="Q41" s="89">
        <v>0</v>
      </c>
    </row>
    <row r="42" spans="1:17" x14ac:dyDescent="0.6">
      <c r="A42" s="97" t="s">
        <v>52</v>
      </c>
      <c r="B42" s="89">
        <v>73</v>
      </c>
      <c r="C42" s="89">
        <v>17</v>
      </c>
      <c r="D42" s="89">
        <v>56</v>
      </c>
      <c r="E42" s="89">
        <v>0</v>
      </c>
      <c r="F42" s="90">
        <f t="shared" si="6"/>
        <v>0.23287671232876711</v>
      </c>
      <c r="G42" s="89">
        <v>0</v>
      </c>
      <c r="H42" s="89">
        <v>4</v>
      </c>
      <c r="I42" s="89">
        <v>0</v>
      </c>
      <c r="J42" s="89">
        <v>1</v>
      </c>
      <c r="K42" s="89">
        <v>0</v>
      </c>
      <c r="L42" s="89">
        <v>0</v>
      </c>
      <c r="M42" s="89">
        <v>1</v>
      </c>
      <c r="N42" s="90">
        <f t="shared" si="7"/>
        <v>0.5</v>
      </c>
      <c r="O42" s="89">
        <v>6</v>
      </c>
      <c r="P42" s="89">
        <v>60</v>
      </c>
      <c r="Q42" s="89">
        <v>1</v>
      </c>
    </row>
    <row r="43" spans="1:17" x14ac:dyDescent="0.6">
      <c r="A43" s="99" t="s">
        <v>33</v>
      </c>
      <c r="B43" s="102">
        <f>SUM(B38:B42)</f>
        <v>118</v>
      </c>
      <c r="C43" s="102">
        <f t="shared" ref="C43:E43" si="11">SUM(C38:C42)</f>
        <v>37</v>
      </c>
      <c r="D43" s="102">
        <f t="shared" si="11"/>
        <v>81</v>
      </c>
      <c r="E43" s="102">
        <f t="shared" si="11"/>
        <v>0</v>
      </c>
      <c r="F43" s="103">
        <f t="shared" si="6"/>
        <v>0.3135593220338983</v>
      </c>
      <c r="G43" s="102">
        <f>SUM(G38:G42)</f>
        <v>0</v>
      </c>
      <c r="H43" s="102">
        <f t="shared" ref="H43:M43" si="12">SUM(H38:H42)</f>
        <v>8</v>
      </c>
      <c r="I43" s="102">
        <f t="shared" si="12"/>
        <v>2</v>
      </c>
      <c r="J43" s="102">
        <f t="shared" si="12"/>
        <v>5</v>
      </c>
      <c r="K43" s="102">
        <f t="shared" si="12"/>
        <v>0</v>
      </c>
      <c r="L43" s="102">
        <f t="shared" si="12"/>
        <v>0</v>
      </c>
      <c r="M43" s="102">
        <f t="shared" si="12"/>
        <v>3</v>
      </c>
      <c r="N43" s="103">
        <f t="shared" si="7"/>
        <v>0.38297872340425532</v>
      </c>
      <c r="O43" s="102">
        <f>SUM(O38:O42)</f>
        <v>29</v>
      </c>
      <c r="P43" s="102">
        <f t="shared" ref="P43:Q43" si="13">SUM(P38:P42)</f>
        <v>70</v>
      </c>
      <c r="Q43" s="102">
        <f t="shared" si="13"/>
        <v>1</v>
      </c>
    </row>
    <row r="44" spans="1:17" x14ac:dyDescent="0.6">
      <c r="A44" s="116" t="s">
        <v>53</v>
      </c>
      <c r="B44" s="93">
        <f>B37+B43</f>
        <v>278</v>
      </c>
      <c r="C44" s="93">
        <f t="shared" ref="C44:E44" si="14">C37+C43</f>
        <v>110</v>
      </c>
      <c r="D44" s="93">
        <f t="shared" si="14"/>
        <v>168</v>
      </c>
      <c r="E44" s="93">
        <f t="shared" si="14"/>
        <v>0</v>
      </c>
      <c r="F44" s="94">
        <f t="shared" si="6"/>
        <v>0.39568345323741005</v>
      </c>
      <c r="G44" s="93">
        <f>G37+G43</f>
        <v>0</v>
      </c>
      <c r="H44" s="93">
        <f t="shared" ref="H44:M44" si="15">H37+H43</f>
        <v>22</v>
      </c>
      <c r="I44" s="93">
        <f t="shared" si="15"/>
        <v>5</v>
      </c>
      <c r="J44" s="93">
        <f t="shared" si="15"/>
        <v>11</v>
      </c>
      <c r="K44" s="93">
        <f t="shared" si="15"/>
        <v>0</v>
      </c>
      <c r="L44" s="93">
        <f t="shared" si="15"/>
        <v>0</v>
      </c>
      <c r="M44" s="93">
        <f t="shared" si="15"/>
        <v>5</v>
      </c>
      <c r="N44" s="94">
        <f t="shared" si="7"/>
        <v>0.32575757575757575</v>
      </c>
      <c r="O44" s="93">
        <f>O37+O43</f>
        <v>89</v>
      </c>
      <c r="P44" s="93">
        <f t="shared" ref="P44:Q44" si="16">P37+P43</f>
        <v>140</v>
      </c>
      <c r="Q44" s="93">
        <f t="shared" si="16"/>
        <v>6</v>
      </c>
    </row>
    <row r="45" spans="1:17" x14ac:dyDescent="0.6">
      <c r="A45" s="112"/>
      <c r="B45" s="93"/>
      <c r="C45" s="93"/>
      <c r="D45" s="93"/>
      <c r="E45" s="93"/>
      <c r="F45" s="94"/>
      <c r="G45" s="93"/>
      <c r="H45" s="93"/>
      <c r="I45" s="93"/>
      <c r="J45" s="93"/>
      <c r="K45" s="93"/>
      <c r="L45" s="93"/>
      <c r="M45" s="93"/>
      <c r="N45" s="94"/>
      <c r="O45" s="93"/>
      <c r="P45" s="93"/>
      <c r="Q45" s="93"/>
    </row>
    <row r="46" spans="1:17" x14ac:dyDescent="0.6">
      <c r="A46" s="117" t="s">
        <v>54</v>
      </c>
      <c r="B46" s="93"/>
      <c r="C46" s="93"/>
      <c r="D46" s="93"/>
      <c r="E46" s="93"/>
      <c r="F46" s="94"/>
      <c r="G46" s="93"/>
      <c r="H46" s="93"/>
      <c r="I46" s="93"/>
      <c r="J46" s="93"/>
      <c r="K46" s="93"/>
      <c r="L46" s="93"/>
      <c r="M46" s="93"/>
      <c r="N46" s="94"/>
      <c r="O46" s="93"/>
      <c r="P46" s="93"/>
      <c r="Q46" s="93"/>
    </row>
    <row r="47" spans="1:17" x14ac:dyDescent="0.6">
      <c r="A47" s="97" t="s">
        <v>55</v>
      </c>
      <c r="B47" s="89">
        <v>40</v>
      </c>
      <c r="C47" s="89">
        <v>17</v>
      </c>
      <c r="D47" s="89">
        <v>23</v>
      </c>
      <c r="E47" s="89">
        <v>0</v>
      </c>
      <c r="F47" s="90">
        <f t="shared" si="6"/>
        <v>0.42499999999999999</v>
      </c>
      <c r="G47" s="89">
        <v>0</v>
      </c>
      <c r="H47" s="89">
        <v>1</v>
      </c>
      <c r="I47" s="89">
        <v>2</v>
      </c>
      <c r="J47" s="89">
        <v>1</v>
      </c>
      <c r="K47" s="89">
        <v>0</v>
      </c>
      <c r="L47" s="89">
        <v>0</v>
      </c>
      <c r="M47" s="89">
        <v>0</v>
      </c>
      <c r="N47" s="90">
        <v>0.308</v>
      </c>
      <c r="O47" s="89">
        <v>9</v>
      </c>
      <c r="P47" s="89">
        <v>25</v>
      </c>
      <c r="Q47" s="89">
        <v>2</v>
      </c>
    </row>
    <row r="48" spans="1:17" x14ac:dyDescent="0.6">
      <c r="A48" s="99" t="s">
        <v>22</v>
      </c>
      <c r="B48" s="102">
        <v>40</v>
      </c>
      <c r="C48" s="102">
        <v>17</v>
      </c>
      <c r="D48" s="102">
        <v>23</v>
      </c>
      <c r="E48" s="102">
        <v>0</v>
      </c>
      <c r="F48" s="103">
        <f t="shared" si="6"/>
        <v>0.42499999999999999</v>
      </c>
      <c r="G48" s="102">
        <v>0</v>
      </c>
      <c r="H48" s="102">
        <v>1</v>
      </c>
      <c r="I48" s="102">
        <v>2</v>
      </c>
      <c r="J48" s="102">
        <v>1</v>
      </c>
      <c r="K48" s="102">
        <v>0</v>
      </c>
      <c r="L48" s="102">
        <v>0</v>
      </c>
      <c r="M48" s="102">
        <v>0</v>
      </c>
      <c r="N48" s="103">
        <v>0.308</v>
      </c>
      <c r="O48" s="102">
        <v>9</v>
      </c>
      <c r="P48" s="102">
        <v>25</v>
      </c>
      <c r="Q48" s="102">
        <v>2</v>
      </c>
    </row>
    <row r="49" spans="1:17" x14ac:dyDescent="0.6">
      <c r="A49" s="97" t="s">
        <v>56</v>
      </c>
      <c r="B49" s="89">
        <v>40</v>
      </c>
      <c r="C49" s="89">
        <v>23</v>
      </c>
      <c r="D49" s="89">
        <v>17</v>
      </c>
      <c r="E49" s="89">
        <v>0</v>
      </c>
      <c r="F49" s="90">
        <f t="shared" si="6"/>
        <v>0.57499999999999996</v>
      </c>
      <c r="G49" s="89">
        <v>0</v>
      </c>
      <c r="H49" s="89">
        <v>11</v>
      </c>
      <c r="I49" s="89">
        <v>5</v>
      </c>
      <c r="J49" s="89">
        <v>4</v>
      </c>
      <c r="K49" s="89">
        <v>0</v>
      </c>
      <c r="L49" s="89">
        <v>0</v>
      </c>
      <c r="M49" s="89">
        <v>1</v>
      </c>
      <c r="N49" s="90">
        <v>0.61799999999999999</v>
      </c>
      <c r="O49" s="89">
        <v>13</v>
      </c>
      <c r="P49" s="89">
        <v>6</v>
      </c>
      <c r="Q49" s="89">
        <v>0</v>
      </c>
    </row>
    <row r="50" spans="1:17" x14ac:dyDescent="0.6">
      <c r="A50" s="97" t="s">
        <v>57</v>
      </c>
      <c r="B50" s="89">
        <v>340</v>
      </c>
      <c r="C50" s="89">
        <v>156</v>
      </c>
      <c r="D50" s="89">
        <v>184</v>
      </c>
      <c r="E50" s="89">
        <v>0</v>
      </c>
      <c r="F50" s="90">
        <f t="shared" si="6"/>
        <v>0.45882352941176469</v>
      </c>
      <c r="G50" s="89">
        <v>1</v>
      </c>
      <c r="H50" s="89">
        <v>31</v>
      </c>
      <c r="I50" s="89">
        <v>33</v>
      </c>
      <c r="J50" s="89">
        <v>36</v>
      </c>
      <c r="K50" s="89">
        <v>1</v>
      </c>
      <c r="L50" s="89">
        <v>0</v>
      </c>
      <c r="M50" s="89">
        <v>10</v>
      </c>
      <c r="N50" s="90">
        <v>0.376</v>
      </c>
      <c r="O50" s="89">
        <v>186</v>
      </c>
      <c r="P50" s="89">
        <v>37</v>
      </c>
      <c r="Q50" s="89">
        <v>5</v>
      </c>
    </row>
    <row r="51" spans="1:17" x14ac:dyDescent="0.6">
      <c r="A51" s="97" t="s">
        <v>58</v>
      </c>
      <c r="B51" s="89">
        <v>84</v>
      </c>
      <c r="C51" s="89">
        <v>44</v>
      </c>
      <c r="D51" s="89">
        <v>40</v>
      </c>
      <c r="E51" s="89">
        <v>0</v>
      </c>
      <c r="F51" s="90">
        <f t="shared" si="6"/>
        <v>0.52380952380952384</v>
      </c>
      <c r="G51" s="89">
        <v>0</v>
      </c>
      <c r="H51" s="89">
        <v>8</v>
      </c>
      <c r="I51" s="89">
        <v>1</v>
      </c>
      <c r="J51" s="89">
        <v>4</v>
      </c>
      <c r="K51" s="89">
        <v>0</v>
      </c>
      <c r="L51" s="89">
        <v>0</v>
      </c>
      <c r="M51" s="89">
        <v>2</v>
      </c>
      <c r="N51" s="90">
        <v>0.65200000000000002</v>
      </c>
      <c r="O51" s="89">
        <v>8</v>
      </c>
      <c r="P51" s="89">
        <v>61</v>
      </c>
      <c r="Q51" s="89">
        <v>0</v>
      </c>
    </row>
    <row r="52" spans="1:17" x14ac:dyDescent="0.6">
      <c r="A52" s="97" t="s">
        <v>59</v>
      </c>
      <c r="B52" s="89">
        <v>32</v>
      </c>
      <c r="C52" s="89">
        <v>20</v>
      </c>
      <c r="D52" s="89">
        <v>12</v>
      </c>
      <c r="E52" s="89">
        <v>0</v>
      </c>
      <c r="F52" s="90">
        <f t="shared" si="6"/>
        <v>0.625</v>
      </c>
      <c r="G52" s="89">
        <v>0</v>
      </c>
      <c r="H52" s="89">
        <v>3</v>
      </c>
      <c r="I52" s="89">
        <v>2</v>
      </c>
      <c r="J52" s="89">
        <v>2</v>
      </c>
      <c r="K52" s="89">
        <v>0</v>
      </c>
      <c r="L52" s="89">
        <v>0</v>
      </c>
      <c r="M52" s="89">
        <v>0</v>
      </c>
      <c r="N52" s="90">
        <v>0.5</v>
      </c>
      <c r="O52" s="89">
        <v>7</v>
      </c>
      <c r="P52" s="89">
        <v>18</v>
      </c>
      <c r="Q52" s="89">
        <v>0</v>
      </c>
    </row>
    <row r="53" spans="1:17" x14ac:dyDescent="0.6">
      <c r="A53" s="97" t="s">
        <v>60</v>
      </c>
      <c r="B53" s="89">
        <v>35</v>
      </c>
      <c r="C53" s="89">
        <v>15</v>
      </c>
      <c r="D53" s="89">
        <v>20</v>
      </c>
      <c r="E53" s="89">
        <v>0</v>
      </c>
      <c r="F53" s="90">
        <f t="shared" si="6"/>
        <v>0.42857142857142855</v>
      </c>
      <c r="G53" s="89">
        <v>0</v>
      </c>
      <c r="H53" s="89">
        <v>7</v>
      </c>
      <c r="I53" s="89">
        <v>3</v>
      </c>
      <c r="J53" s="89">
        <v>3</v>
      </c>
      <c r="K53" s="89">
        <v>0</v>
      </c>
      <c r="L53" s="89">
        <v>0</v>
      </c>
      <c r="M53" s="89">
        <v>1</v>
      </c>
      <c r="N53" s="90">
        <v>0.60899999999999999</v>
      </c>
      <c r="O53" s="89">
        <v>9</v>
      </c>
      <c r="P53" s="89">
        <v>12</v>
      </c>
      <c r="Q53" s="89">
        <v>0</v>
      </c>
    </row>
    <row r="54" spans="1:17" x14ac:dyDescent="0.6">
      <c r="A54" s="99" t="s">
        <v>33</v>
      </c>
      <c r="B54" s="102">
        <f>SUM(B49:B53)</f>
        <v>531</v>
      </c>
      <c r="C54" s="102">
        <f t="shared" ref="C54:E54" si="17">SUM(C49:C53)</f>
        <v>258</v>
      </c>
      <c r="D54" s="102">
        <f t="shared" si="17"/>
        <v>273</v>
      </c>
      <c r="E54" s="102">
        <f t="shared" si="17"/>
        <v>0</v>
      </c>
      <c r="F54" s="103">
        <f t="shared" si="6"/>
        <v>0.48587570621468928</v>
      </c>
      <c r="G54" s="102">
        <f>SUM(G49:G53)</f>
        <v>1</v>
      </c>
      <c r="H54" s="102">
        <f t="shared" ref="H54:M54" si="18">SUM(H49:H53)</f>
        <v>60</v>
      </c>
      <c r="I54" s="102">
        <f t="shared" si="18"/>
        <v>44</v>
      </c>
      <c r="J54" s="102">
        <f t="shared" si="18"/>
        <v>49</v>
      </c>
      <c r="K54" s="102">
        <f t="shared" si="18"/>
        <v>1</v>
      </c>
      <c r="L54" s="102">
        <f t="shared" si="18"/>
        <v>0</v>
      </c>
      <c r="M54" s="102">
        <f t="shared" si="18"/>
        <v>14</v>
      </c>
      <c r="N54" s="103">
        <f t="shared" si="7"/>
        <v>0.43112244897959184</v>
      </c>
      <c r="O54" s="102">
        <f>SUM(O49:O53)</f>
        <v>223</v>
      </c>
      <c r="P54" s="102">
        <f t="shared" ref="P54:Q54" si="19">SUM(P49:P53)</f>
        <v>134</v>
      </c>
      <c r="Q54" s="102">
        <f t="shared" si="19"/>
        <v>5</v>
      </c>
    </row>
    <row r="55" spans="1:17" x14ac:dyDescent="0.6">
      <c r="A55" s="97" t="s">
        <v>61</v>
      </c>
      <c r="B55" s="89">
        <v>11</v>
      </c>
      <c r="C55" s="89">
        <v>6</v>
      </c>
      <c r="D55" s="89">
        <v>5</v>
      </c>
      <c r="E55" s="89">
        <v>0</v>
      </c>
      <c r="F55" s="90">
        <f t="shared" si="6"/>
        <v>0.54545454545454541</v>
      </c>
      <c r="G55" s="89">
        <v>0</v>
      </c>
      <c r="H55" s="89">
        <v>2</v>
      </c>
      <c r="I55" s="89">
        <v>0</v>
      </c>
      <c r="J55" s="89">
        <v>0</v>
      </c>
      <c r="K55" s="89">
        <v>0</v>
      </c>
      <c r="L55" s="89">
        <v>0</v>
      </c>
      <c r="M55" s="89">
        <v>0</v>
      </c>
      <c r="N55" s="90">
        <f t="shared" si="7"/>
        <v>0.25</v>
      </c>
      <c r="O55" s="89">
        <v>6</v>
      </c>
      <c r="P55" s="89">
        <v>3</v>
      </c>
      <c r="Q55" s="89">
        <v>0</v>
      </c>
    </row>
    <row r="56" spans="1:17" x14ac:dyDescent="0.6">
      <c r="A56" s="97" t="s">
        <v>62</v>
      </c>
      <c r="B56" s="89">
        <v>6</v>
      </c>
      <c r="C56" s="89">
        <v>1</v>
      </c>
      <c r="D56" s="89">
        <v>5</v>
      </c>
      <c r="E56" s="89">
        <v>0</v>
      </c>
      <c r="F56" s="90">
        <f t="shared" si="6"/>
        <v>0.16666666666666666</v>
      </c>
      <c r="G56" s="89">
        <v>0</v>
      </c>
      <c r="H56" s="89">
        <v>0</v>
      </c>
      <c r="I56" s="89">
        <v>1</v>
      </c>
      <c r="J56" s="89">
        <v>0</v>
      </c>
      <c r="K56" s="89">
        <v>0</v>
      </c>
      <c r="L56" s="89">
        <v>0</v>
      </c>
      <c r="M56" s="89">
        <v>0</v>
      </c>
      <c r="N56" s="90">
        <v>0.16700000000000001</v>
      </c>
      <c r="O56" s="89">
        <v>5</v>
      </c>
      <c r="P56" s="89">
        <v>0</v>
      </c>
      <c r="Q56" s="89">
        <v>0</v>
      </c>
    </row>
    <row r="57" spans="1:17" x14ac:dyDescent="0.6">
      <c r="A57" s="97" t="s">
        <v>146</v>
      </c>
      <c r="B57" s="89">
        <v>2</v>
      </c>
      <c r="C57" s="89">
        <v>1</v>
      </c>
      <c r="D57" s="89">
        <v>1</v>
      </c>
      <c r="E57" s="89">
        <v>0</v>
      </c>
      <c r="F57" s="90">
        <f t="shared" si="6"/>
        <v>0.5</v>
      </c>
      <c r="G57" s="89">
        <v>0</v>
      </c>
      <c r="H57" s="89">
        <v>1</v>
      </c>
      <c r="I57" s="89">
        <v>0</v>
      </c>
      <c r="J57" s="89">
        <v>1</v>
      </c>
      <c r="K57" s="89">
        <v>0</v>
      </c>
      <c r="L57" s="89">
        <v>0</v>
      </c>
      <c r="M57" s="89">
        <v>0</v>
      </c>
      <c r="N57" s="90">
        <v>1</v>
      </c>
      <c r="O57" s="89">
        <v>0</v>
      </c>
      <c r="P57" s="89">
        <v>0</v>
      </c>
      <c r="Q57" s="89">
        <v>0</v>
      </c>
    </row>
    <row r="58" spans="1:17" x14ac:dyDescent="0.6">
      <c r="A58" s="97" t="s">
        <v>63</v>
      </c>
      <c r="B58" s="89">
        <v>6</v>
      </c>
      <c r="C58" s="89">
        <v>1</v>
      </c>
      <c r="D58" s="89">
        <v>5</v>
      </c>
      <c r="E58" s="89">
        <v>0</v>
      </c>
      <c r="F58" s="90">
        <f t="shared" si="6"/>
        <v>0.16666666666666666</v>
      </c>
      <c r="G58" s="89">
        <v>0</v>
      </c>
      <c r="H58" s="89">
        <v>0</v>
      </c>
      <c r="I58" s="89">
        <v>1</v>
      </c>
      <c r="J58" s="89">
        <v>2</v>
      </c>
      <c r="K58" s="89">
        <v>0</v>
      </c>
      <c r="L58" s="89">
        <v>0</v>
      </c>
      <c r="M58" s="89">
        <v>0</v>
      </c>
      <c r="N58" s="90">
        <v>0.5</v>
      </c>
      <c r="O58" s="89">
        <v>3</v>
      </c>
      <c r="P58" s="89">
        <v>0</v>
      </c>
      <c r="Q58" s="89">
        <v>0</v>
      </c>
    </row>
    <row r="59" spans="1:17" x14ac:dyDescent="0.6">
      <c r="A59" s="97" t="s">
        <v>147</v>
      </c>
      <c r="B59" s="89">
        <v>0</v>
      </c>
      <c r="C59" s="89">
        <v>0</v>
      </c>
      <c r="D59" s="89">
        <v>0</v>
      </c>
      <c r="E59" s="89">
        <v>0</v>
      </c>
      <c r="F59" s="90">
        <v>0</v>
      </c>
      <c r="G59" s="89">
        <v>0</v>
      </c>
      <c r="H59" s="89">
        <v>0</v>
      </c>
      <c r="I59" s="89">
        <v>0</v>
      </c>
      <c r="J59" s="89">
        <v>0</v>
      </c>
      <c r="K59" s="89">
        <v>0</v>
      </c>
      <c r="L59" s="89">
        <v>0</v>
      </c>
      <c r="M59" s="89">
        <v>0</v>
      </c>
      <c r="N59" s="90">
        <v>0</v>
      </c>
      <c r="O59" s="89">
        <v>0</v>
      </c>
      <c r="P59" s="89">
        <v>0</v>
      </c>
      <c r="Q59" s="89">
        <v>0</v>
      </c>
    </row>
    <row r="60" spans="1:17" x14ac:dyDescent="0.6">
      <c r="A60" s="97" t="s">
        <v>148</v>
      </c>
      <c r="B60" s="89">
        <v>0</v>
      </c>
      <c r="C60" s="89">
        <v>0</v>
      </c>
      <c r="D60" s="89">
        <v>0</v>
      </c>
      <c r="E60" s="89">
        <v>0</v>
      </c>
      <c r="F60" s="90">
        <v>0</v>
      </c>
      <c r="G60" s="89">
        <v>0</v>
      </c>
      <c r="H60" s="89">
        <v>0</v>
      </c>
      <c r="I60" s="89">
        <v>0</v>
      </c>
      <c r="J60" s="89">
        <v>0</v>
      </c>
      <c r="K60" s="89">
        <v>0</v>
      </c>
      <c r="L60" s="89">
        <v>0</v>
      </c>
      <c r="M60" s="89">
        <v>0</v>
      </c>
      <c r="N60" s="90">
        <v>0</v>
      </c>
      <c r="O60" s="89">
        <v>0</v>
      </c>
      <c r="P60" s="89">
        <v>0</v>
      </c>
      <c r="Q60" s="89">
        <v>0</v>
      </c>
    </row>
    <row r="61" spans="1:17" x14ac:dyDescent="0.6">
      <c r="A61" s="99" t="s">
        <v>38</v>
      </c>
      <c r="B61" s="102">
        <f>SUM(B55:B60)</f>
        <v>25</v>
      </c>
      <c r="C61" s="102">
        <f t="shared" ref="C61:E61" si="20">SUM(C55:C60)</f>
        <v>9</v>
      </c>
      <c r="D61" s="102">
        <f t="shared" si="20"/>
        <v>16</v>
      </c>
      <c r="E61" s="102">
        <f t="shared" si="20"/>
        <v>0</v>
      </c>
      <c r="F61" s="103">
        <f t="shared" si="6"/>
        <v>0.36</v>
      </c>
      <c r="G61" s="102">
        <f>SUM(G55:G60)</f>
        <v>0</v>
      </c>
      <c r="H61" s="102">
        <f t="shared" ref="H61:M61" si="21">SUM(H55:H60)</f>
        <v>3</v>
      </c>
      <c r="I61" s="102">
        <f t="shared" si="21"/>
        <v>2</v>
      </c>
      <c r="J61" s="102">
        <f t="shared" si="21"/>
        <v>3</v>
      </c>
      <c r="K61" s="102">
        <f t="shared" si="21"/>
        <v>0</v>
      </c>
      <c r="L61" s="102">
        <f t="shared" si="21"/>
        <v>0</v>
      </c>
      <c r="M61" s="102">
        <f t="shared" si="21"/>
        <v>0</v>
      </c>
      <c r="N61" s="103">
        <f t="shared" si="7"/>
        <v>0.36363636363636365</v>
      </c>
      <c r="O61" s="102">
        <f>SUM(O55:O60)</f>
        <v>14</v>
      </c>
      <c r="P61" s="102">
        <f t="shared" ref="P61:Q61" si="22">SUM(P55:P60)</f>
        <v>3</v>
      </c>
      <c r="Q61" s="102">
        <f t="shared" si="22"/>
        <v>0</v>
      </c>
    </row>
    <row r="62" spans="1:17" x14ac:dyDescent="0.6">
      <c r="A62" s="116" t="s">
        <v>64</v>
      </c>
      <c r="B62" s="93">
        <f>B48+B54+B61</f>
        <v>596</v>
      </c>
      <c r="C62" s="93">
        <f t="shared" ref="C62:E62" si="23">C48+C54+C61</f>
        <v>284</v>
      </c>
      <c r="D62" s="93">
        <f t="shared" si="23"/>
        <v>312</v>
      </c>
      <c r="E62" s="93">
        <f t="shared" si="23"/>
        <v>0</v>
      </c>
      <c r="F62" s="94">
        <f t="shared" si="6"/>
        <v>0.47651006711409394</v>
      </c>
      <c r="G62" s="93">
        <f>G48+G54+G61</f>
        <v>1</v>
      </c>
      <c r="H62" s="93">
        <f t="shared" ref="H62:M62" si="24">H48+H54+H61</f>
        <v>64</v>
      </c>
      <c r="I62" s="93">
        <f t="shared" si="24"/>
        <v>48</v>
      </c>
      <c r="J62" s="93">
        <f t="shared" si="24"/>
        <v>53</v>
      </c>
      <c r="K62" s="93">
        <f t="shared" si="24"/>
        <v>1</v>
      </c>
      <c r="L62" s="93">
        <f t="shared" si="24"/>
        <v>0</v>
      </c>
      <c r="M62" s="93">
        <f t="shared" si="24"/>
        <v>14</v>
      </c>
      <c r="N62" s="94">
        <f t="shared" si="7"/>
        <v>0.42388758782201408</v>
      </c>
      <c r="O62" s="93">
        <f>O48+O54+O61</f>
        <v>246</v>
      </c>
      <c r="P62" s="93">
        <f t="shared" ref="P62:Q62" si="25">P48+P54+P61</f>
        <v>162</v>
      </c>
      <c r="Q62" s="93">
        <f t="shared" si="25"/>
        <v>7</v>
      </c>
    </row>
    <row r="63" spans="1:17" x14ac:dyDescent="0.6">
      <c r="A63" s="112"/>
      <c r="B63" s="93"/>
      <c r="C63" s="93"/>
      <c r="D63" s="93"/>
      <c r="E63" s="93"/>
      <c r="F63" s="94"/>
      <c r="G63" s="93"/>
      <c r="H63" s="93"/>
      <c r="I63" s="93"/>
      <c r="J63" s="93"/>
      <c r="K63" s="93"/>
      <c r="L63" s="93"/>
      <c r="M63" s="93"/>
      <c r="N63" s="94"/>
      <c r="O63" s="93"/>
      <c r="P63" s="93"/>
      <c r="Q63" s="93"/>
    </row>
    <row r="64" spans="1:17" x14ac:dyDescent="0.6">
      <c r="A64" s="117" t="s">
        <v>65</v>
      </c>
      <c r="B64" s="93"/>
      <c r="C64" s="93"/>
      <c r="D64" s="93"/>
      <c r="E64" s="93"/>
      <c r="F64" s="94"/>
      <c r="G64" s="93"/>
      <c r="H64" s="93"/>
      <c r="I64" s="93"/>
      <c r="J64" s="93"/>
      <c r="K64" s="93"/>
      <c r="L64" s="93"/>
      <c r="M64" s="93"/>
      <c r="N64" s="94"/>
      <c r="O64" s="93"/>
      <c r="P64" s="93"/>
      <c r="Q64" s="93"/>
    </row>
    <row r="65" spans="1:17" x14ac:dyDescent="0.6">
      <c r="A65" s="97" t="s">
        <v>66</v>
      </c>
      <c r="B65" s="89">
        <v>2</v>
      </c>
      <c r="C65" s="89">
        <v>1</v>
      </c>
      <c r="D65" s="89">
        <v>1</v>
      </c>
      <c r="E65" s="89">
        <v>0</v>
      </c>
      <c r="F65" s="90">
        <f t="shared" si="6"/>
        <v>0.5</v>
      </c>
      <c r="G65" s="89">
        <v>0</v>
      </c>
      <c r="H65" s="89">
        <v>0</v>
      </c>
      <c r="I65" s="89">
        <v>0</v>
      </c>
      <c r="J65" s="89">
        <v>0</v>
      </c>
      <c r="K65" s="89">
        <v>0</v>
      </c>
      <c r="L65" s="89">
        <v>0</v>
      </c>
      <c r="M65" s="89">
        <v>0</v>
      </c>
      <c r="N65" s="90">
        <f t="shared" si="7"/>
        <v>0</v>
      </c>
      <c r="O65" s="89">
        <v>1</v>
      </c>
      <c r="P65" s="89">
        <v>1</v>
      </c>
      <c r="Q65" s="89">
        <v>0</v>
      </c>
    </row>
    <row r="66" spans="1:17" x14ac:dyDescent="0.6">
      <c r="A66" s="97" t="s">
        <v>67</v>
      </c>
      <c r="B66" s="89">
        <v>47</v>
      </c>
      <c r="C66" s="89">
        <v>44</v>
      </c>
      <c r="D66" s="89">
        <v>3</v>
      </c>
      <c r="E66" s="89">
        <v>0</v>
      </c>
      <c r="F66" s="90">
        <f t="shared" si="6"/>
        <v>0.93617021276595747</v>
      </c>
      <c r="G66" s="89">
        <v>0</v>
      </c>
      <c r="H66" s="89">
        <v>1</v>
      </c>
      <c r="I66" s="89">
        <v>7</v>
      </c>
      <c r="J66" s="89">
        <v>1</v>
      </c>
      <c r="K66" s="89">
        <v>0</v>
      </c>
      <c r="L66" s="89">
        <v>0</v>
      </c>
      <c r="M66" s="89">
        <v>0</v>
      </c>
      <c r="N66" s="90">
        <f t="shared" si="7"/>
        <v>0.27272727272727271</v>
      </c>
      <c r="O66" s="89">
        <v>24</v>
      </c>
      <c r="P66" s="89">
        <v>14</v>
      </c>
      <c r="Q66" s="89">
        <v>0</v>
      </c>
    </row>
    <row r="67" spans="1:17" x14ac:dyDescent="0.6">
      <c r="A67" s="97" t="s">
        <v>68</v>
      </c>
      <c r="B67" s="89">
        <v>44</v>
      </c>
      <c r="C67" s="89">
        <v>37</v>
      </c>
      <c r="D67" s="89">
        <v>7</v>
      </c>
      <c r="E67" s="89">
        <v>0</v>
      </c>
      <c r="F67" s="90">
        <f t="shared" si="6"/>
        <v>0.84090909090909094</v>
      </c>
      <c r="G67" s="89">
        <v>0</v>
      </c>
      <c r="H67" s="89">
        <v>3</v>
      </c>
      <c r="I67" s="89">
        <v>8</v>
      </c>
      <c r="J67" s="89">
        <v>3</v>
      </c>
      <c r="K67" s="89">
        <v>0</v>
      </c>
      <c r="L67" s="89">
        <v>0</v>
      </c>
      <c r="M67" s="89">
        <v>1</v>
      </c>
      <c r="N67" s="90">
        <v>0.36599999999999999</v>
      </c>
      <c r="O67" s="89">
        <v>26</v>
      </c>
      <c r="P67" s="89">
        <v>0</v>
      </c>
      <c r="Q67" s="89">
        <v>3</v>
      </c>
    </row>
    <row r="68" spans="1:17" x14ac:dyDescent="0.6">
      <c r="A68" s="99" t="s">
        <v>22</v>
      </c>
      <c r="B68" s="102">
        <f>SUM(B65:B67)</f>
        <v>93</v>
      </c>
      <c r="C68" s="102">
        <f t="shared" ref="C68:E68" si="26">SUM(C65:C67)</f>
        <v>82</v>
      </c>
      <c r="D68" s="102">
        <f t="shared" si="26"/>
        <v>11</v>
      </c>
      <c r="E68" s="102">
        <f t="shared" si="26"/>
        <v>0</v>
      </c>
      <c r="F68" s="103">
        <f t="shared" si="6"/>
        <v>0.88172043010752688</v>
      </c>
      <c r="G68" s="102">
        <f>SUM(G65:G67)</f>
        <v>0</v>
      </c>
      <c r="H68" s="102">
        <f t="shared" ref="H68:M68" si="27">SUM(H65:H67)</f>
        <v>4</v>
      </c>
      <c r="I68" s="102">
        <f t="shared" si="27"/>
        <v>15</v>
      </c>
      <c r="J68" s="102">
        <f t="shared" si="27"/>
        <v>4</v>
      </c>
      <c r="K68" s="102">
        <f t="shared" si="27"/>
        <v>0</v>
      </c>
      <c r="L68" s="102">
        <f t="shared" si="27"/>
        <v>0</v>
      </c>
      <c r="M68" s="102">
        <f t="shared" si="27"/>
        <v>1</v>
      </c>
      <c r="N68" s="103">
        <f t="shared" si="7"/>
        <v>0.32</v>
      </c>
      <c r="O68" s="102">
        <f>SUM(O65:O67)</f>
        <v>51</v>
      </c>
      <c r="P68" s="102">
        <f t="shared" ref="P68:Q68" si="28">SUM(P65:P67)</f>
        <v>15</v>
      </c>
      <c r="Q68" s="102">
        <f t="shared" si="28"/>
        <v>3</v>
      </c>
    </row>
    <row r="69" spans="1:17" x14ac:dyDescent="0.6">
      <c r="A69" s="97" t="s">
        <v>69</v>
      </c>
      <c r="B69" s="89">
        <v>18</v>
      </c>
      <c r="C69" s="89">
        <v>7</v>
      </c>
      <c r="D69" s="89">
        <v>11</v>
      </c>
      <c r="E69" s="89">
        <v>0</v>
      </c>
      <c r="F69" s="90">
        <v>0.38900000000000001</v>
      </c>
      <c r="G69" s="89">
        <v>0</v>
      </c>
      <c r="H69" s="89">
        <v>2</v>
      </c>
      <c r="I69" s="89">
        <v>1</v>
      </c>
      <c r="J69" s="89">
        <v>4</v>
      </c>
      <c r="K69" s="89">
        <v>0</v>
      </c>
      <c r="L69" s="89">
        <v>0</v>
      </c>
      <c r="M69" s="89">
        <v>3</v>
      </c>
      <c r="N69" s="90">
        <v>0.55600000000000005</v>
      </c>
      <c r="O69" s="89">
        <v>8</v>
      </c>
      <c r="P69" s="89">
        <v>0</v>
      </c>
      <c r="Q69" s="89">
        <v>0</v>
      </c>
    </row>
    <row r="70" spans="1:17" x14ac:dyDescent="0.6">
      <c r="A70" s="97" t="s">
        <v>70</v>
      </c>
      <c r="B70" s="89">
        <v>151</v>
      </c>
      <c r="C70" s="89">
        <v>135</v>
      </c>
      <c r="D70" s="89">
        <v>16</v>
      </c>
      <c r="E70" s="89">
        <v>0</v>
      </c>
      <c r="F70" s="90">
        <f t="shared" si="6"/>
        <v>0.89403973509933776</v>
      </c>
      <c r="G70" s="89">
        <v>0</v>
      </c>
      <c r="H70" s="89">
        <v>10</v>
      </c>
      <c r="I70" s="89">
        <v>15</v>
      </c>
      <c r="J70" s="89">
        <v>7</v>
      </c>
      <c r="K70" s="89">
        <v>0</v>
      </c>
      <c r="L70" s="89">
        <v>0</v>
      </c>
      <c r="M70" s="89">
        <v>3</v>
      </c>
      <c r="N70" s="90">
        <v>0.23499999999999999</v>
      </c>
      <c r="O70" s="89">
        <v>114</v>
      </c>
      <c r="P70" s="89">
        <v>0</v>
      </c>
      <c r="Q70" s="89">
        <v>2</v>
      </c>
    </row>
    <row r="71" spans="1:17" x14ac:dyDescent="0.6">
      <c r="A71" s="99" t="s">
        <v>33</v>
      </c>
      <c r="B71" s="102">
        <f>SUM(B69:B70)</f>
        <v>169</v>
      </c>
      <c r="C71" s="102">
        <f t="shared" ref="C71:E71" si="29">SUM(C69:C70)</f>
        <v>142</v>
      </c>
      <c r="D71" s="102">
        <f t="shared" si="29"/>
        <v>27</v>
      </c>
      <c r="E71" s="102">
        <f t="shared" si="29"/>
        <v>0</v>
      </c>
      <c r="F71" s="103">
        <f t="shared" si="6"/>
        <v>0.84023668639053251</v>
      </c>
      <c r="G71" s="102">
        <f>SUM(G69:G70)</f>
        <v>0</v>
      </c>
      <c r="H71" s="102">
        <f t="shared" ref="H71:M71" si="30">SUM(H69:H70)</f>
        <v>12</v>
      </c>
      <c r="I71" s="102">
        <f t="shared" si="30"/>
        <v>16</v>
      </c>
      <c r="J71" s="102">
        <f t="shared" si="30"/>
        <v>11</v>
      </c>
      <c r="K71" s="102">
        <f t="shared" si="30"/>
        <v>0</v>
      </c>
      <c r="L71" s="102">
        <f t="shared" si="30"/>
        <v>0</v>
      </c>
      <c r="M71" s="102">
        <f t="shared" si="30"/>
        <v>6</v>
      </c>
      <c r="N71" s="103">
        <f t="shared" si="7"/>
        <v>0.26946107784431139</v>
      </c>
      <c r="O71" s="102">
        <f>SUM(O69:O70)</f>
        <v>122</v>
      </c>
      <c r="P71" s="102">
        <f t="shared" ref="P71:Q71" si="31">SUM(P69:P70)</f>
        <v>0</v>
      </c>
      <c r="Q71" s="102">
        <f t="shared" si="31"/>
        <v>2</v>
      </c>
    </row>
    <row r="72" spans="1:17" x14ac:dyDescent="0.6">
      <c r="A72" s="97" t="s">
        <v>71</v>
      </c>
      <c r="B72" s="89">
        <v>59</v>
      </c>
      <c r="C72" s="89">
        <v>51</v>
      </c>
      <c r="D72" s="89">
        <v>8</v>
      </c>
      <c r="E72" s="89">
        <v>0</v>
      </c>
      <c r="F72" s="90">
        <f t="shared" si="6"/>
        <v>0.86440677966101698</v>
      </c>
      <c r="G72" s="89">
        <v>0</v>
      </c>
      <c r="H72" s="89">
        <v>4</v>
      </c>
      <c r="I72" s="89">
        <v>13</v>
      </c>
      <c r="J72" s="89">
        <v>6</v>
      </c>
      <c r="K72" s="89">
        <v>0</v>
      </c>
      <c r="L72" s="89">
        <v>0</v>
      </c>
      <c r="M72" s="89">
        <v>1</v>
      </c>
      <c r="N72" s="90">
        <v>0.40699999999999997</v>
      </c>
      <c r="O72" s="89">
        <v>35</v>
      </c>
      <c r="P72" s="89">
        <v>0</v>
      </c>
      <c r="Q72" s="89">
        <v>0</v>
      </c>
    </row>
    <row r="73" spans="1:17" x14ac:dyDescent="0.6">
      <c r="A73" s="97" t="s">
        <v>72</v>
      </c>
      <c r="B73" s="89">
        <v>11</v>
      </c>
      <c r="C73" s="89">
        <v>9</v>
      </c>
      <c r="D73" s="89">
        <v>2</v>
      </c>
      <c r="E73" s="89">
        <v>0</v>
      </c>
      <c r="F73" s="90">
        <f t="shared" si="6"/>
        <v>0.81818181818181823</v>
      </c>
      <c r="G73" s="89">
        <v>0</v>
      </c>
      <c r="H73" s="89">
        <v>1</v>
      </c>
      <c r="I73" s="89">
        <v>4</v>
      </c>
      <c r="J73" s="89">
        <v>1</v>
      </c>
      <c r="K73" s="89">
        <v>0</v>
      </c>
      <c r="L73" s="89">
        <v>0</v>
      </c>
      <c r="M73" s="89">
        <v>1</v>
      </c>
      <c r="N73" s="90">
        <v>0.7</v>
      </c>
      <c r="O73" s="89">
        <v>3</v>
      </c>
      <c r="P73" s="89">
        <v>0</v>
      </c>
      <c r="Q73" s="89">
        <v>1</v>
      </c>
    </row>
    <row r="74" spans="1:17" x14ac:dyDescent="0.6">
      <c r="A74" s="99" t="s">
        <v>38</v>
      </c>
      <c r="B74" s="102">
        <f>SUM(B72:B73)</f>
        <v>70</v>
      </c>
      <c r="C74" s="102">
        <f t="shared" ref="C74:E74" si="32">SUM(C72:C73)</f>
        <v>60</v>
      </c>
      <c r="D74" s="102">
        <f t="shared" si="32"/>
        <v>10</v>
      </c>
      <c r="E74" s="102">
        <f t="shared" si="32"/>
        <v>0</v>
      </c>
      <c r="F74" s="103">
        <f t="shared" si="6"/>
        <v>0.8571428571428571</v>
      </c>
      <c r="G74" s="102">
        <f>SUM(G72:G73)</f>
        <v>0</v>
      </c>
      <c r="H74" s="102">
        <f t="shared" ref="H74:M74" si="33">SUM(H72:H73)</f>
        <v>5</v>
      </c>
      <c r="I74" s="102">
        <f t="shared" si="33"/>
        <v>17</v>
      </c>
      <c r="J74" s="102">
        <f t="shared" si="33"/>
        <v>7</v>
      </c>
      <c r="K74" s="102">
        <f t="shared" si="33"/>
        <v>0</v>
      </c>
      <c r="L74" s="102">
        <f t="shared" si="33"/>
        <v>0</v>
      </c>
      <c r="M74" s="102">
        <f t="shared" si="33"/>
        <v>2</v>
      </c>
      <c r="N74" s="103">
        <f t="shared" si="7"/>
        <v>0.44927536231884058</v>
      </c>
      <c r="O74" s="102">
        <f>SUM(O72:O73)</f>
        <v>38</v>
      </c>
      <c r="P74" s="102">
        <f t="shared" ref="P74:Q74" si="34">SUM(P72:P73)</f>
        <v>0</v>
      </c>
      <c r="Q74" s="102">
        <f t="shared" si="34"/>
        <v>1</v>
      </c>
    </row>
    <row r="75" spans="1:17" x14ac:dyDescent="0.6">
      <c r="A75" s="116" t="s">
        <v>74</v>
      </c>
      <c r="B75" s="93">
        <f>B68+B71+B74</f>
        <v>332</v>
      </c>
      <c r="C75" s="93">
        <f t="shared" ref="C75:E75" si="35">C68+C71+C74</f>
        <v>284</v>
      </c>
      <c r="D75" s="93">
        <f t="shared" si="35"/>
        <v>48</v>
      </c>
      <c r="E75" s="93">
        <f t="shared" si="35"/>
        <v>0</v>
      </c>
      <c r="F75" s="94">
        <f t="shared" si="6"/>
        <v>0.85542168674698793</v>
      </c>
      <c r="G75" s="93">
        <f>G68+G71+G74</f>
        <v>0</v>
      </c>
      <c r="H75" s="93">
        <f t="shared" ref="H75:L75" si="36">H68+H71+H74</f>
        <v>21</v>
      </c>
      <c r="I75" s="93">
        <f t="shared" si="36"/>
        <v>48</v>
      </c>
      <c r="J75" s="93">
        <f t="shared" si="36"/>
        <v>22</v>
      </c>
      <c r="K75" s="93">
        <f t="shared" si="36"/>
        <v>0</v>
      </c>
      <c r="L75" s="93">
        <f t="shared" si="36"/>
        <v>0</v>
      </c>
      <c r="M75" s="93">
        <f>M68+M71+M74</f>
        <v>9</v>
      </c>
      <c r="N75" s="94">
        <f t="shared" si="7"/>
        <v>0.32154340836012862</v>
      </c>
      <c r="O75" s="93">
        <f>O68+O71+O74</f>
        <v>211</v>
      </c>
      <c r="P75" s="93">
        <f t="shared" ref="P75:Q75" si="37">P68+P71+P74</f>
        <v>15</v>
      </c>
      <c r="Q75" s="93">
        <f t="shared" si="37"/>
        <v>6</v>
      </c>
    </row>
    <row r="76" spans="1:17" x14ac:dyDescent="0.6">
      <c r="A76" s="112"/>
      <c r="B76" s="93"/>
      <c r="C76" s="93"/>
      <c r="D76" s="93"/>
      <c r="E76" s="93"/>
      <c r="F76" s="94"/>
      <c r="G76" s="93"/>
      <c r="H76" s="93"/>
      <c r="I76" s="93"/>
      <c r="J76" s="93"/>
      <c r="K76" s="93"/>
      <c r="L76" s="93"/>
      <c r="M76" s="93"/>
      <c r="N76" s="94"/>
      <c r="O76" s="93"/>
      <c r="P76" s="93"/>
      <c r="Q76" s="93"/>
    </row>
    <row r="77" spans="1:17" x14ac:dyDescent="0.6">
      <c r="A77" s="117" t="s">
        <v>75</v>
      </c>
      <c r="B77" s="93"/>
      <c r="C77" s="93"/>
      <c r="D77" s="93"/>
      <c r="E77" s="93"/>
      <c r="F77" s="94"/>
      <c r="G77" s="93"/>
      <c r="H77" s="93"/>
      <c r="I77" s="93"/>
      <c r="J77" s="93"/>
      <c r="K77" s="93"/>
      <c r="L77" s="93"/>
      <c r="M77" s="93"/>
      <c r="N77" s="94"/>
      <c r="O77" s="93"/>
      <c r="P77" s="93"/>
      <c r="Q77" s="93"/>
    </row>
    <row r="78" spans="1:17" x14ac:dyDescent="0.6">
      <c r="A78" s="97" t="s">
        <v>76</v>
      </c>
      <c r="B78" s="89">
        <v>45</v>
      </c>
      <c r="C78" s="89">
        <v>38</v>
      </c>
      <c r="D78" s="89">
        <v>7</v>
      </c>
      <c r="E78" s="89">
        <v>0</v>
      </c>
      <c r="F78" s="90">
        <f t="shared" si="6"/>
        <v>0.84444444444444444</v>
      </c>
      <c r="G78" s="89">
        <v>0</v>
      </c>
      <c r="H78" s="89">
        <v>2</v>
      </c>
      <c r="I78" s="89">
        <v>4</v>
      </c>
      <c r="J78" s="89">
        <v>4</v>
      </c>
      <c r="K78" s="89">
        <v>2</v>
      </c>
      <c r="L78" s="89">
        <v>0</v>
      </c>
      <c r="M78" s="89">
        <v>2</v>
      </c>
      <c r="N78" s="90">
        <v>0.378</v>
      </c>
      <c r="O78" s="89">
        <v>23</v>
      </c>
      <c r="P78" s="89">
        <v>7</v>
      </c>
      <c r="Q78" s="89">
        <v>1</v>
      </c>
    </row>
    <row r="79" spans="1:17" x14ac:dyDescent="0.6">
      <c r="A79" s="97" t="s">
        <v>77</v>
      </c>
      <c r="B79" s="89">
        <v>17</v>
      </c>
      <c r="C79" s="89">
        <v>16</v>
      </c>
      <c r="D79" s="89">
        <v>1</v>
      </c>
      <c r="E79" s="89">
        <v>0</v>
      </c>
      <c r="F79" s="90">
        <f t="shared" si="6"/>
        <v>0.94117647058823528</v>
      </c>
      <c r="G79" s="89">
        <v>0</v>
      </c>
      <c r="H79" s="89">
        <v>0</v>
      </c>
      <c r="I79" s="89">
        <v>2</v>
      </c>
      <c r="J79" s="89">
        <v>2</v>
      </c>
      <c r="K79" s="89">
        <v>0</v>
      </c>
      <c r="L79" s="89">
        <v>0</v>
      </c>
      <c r="M79" s="89">
        <v>1</v>
      </c>
      <c r="N79" s="90">
        <v>0.45500000000000002</v>
      </c>
      <c r="O79" s="89">
        <v>6</v>
      </c>
      <c r="P79" s="89">
        <v>6</v>
      </c>
      <c r="Q79" s="89">
        <v>0</v>
      </c>
    </row>
    <row r="80" spans="1:17" x14ac:dyDescent="0.6">
      <c r="A80" s="97" t="s">
        <v>78</v>
      </c>
      <c r="B80" s="89">
        <v>10</v>
      </c>
      <c r="C80" s="89">
        <v>5</v>
      </c>
      <c r="D80" s="89">
        <v>5</v>
      </c>
      <c r="E80" s="89">
        <v>0</v>
      </c>
      <c r="F80" s="90">
        <f t="shared" ref="F80:F148" si="38">C80/B80</f>
        <v>0.5</v>
      </c>
      <c r="G80" s="89">
        <v>0</v>
      </c>
      <c r="H80" s="89">
        <v>0</v>
      </c>
      <c r="I80" s="89">
        <v>1</v>
      </c>
      <c r="J80" s="89">
        <v>2</v>
      </c>
      <c r="K80" s="89">
        <v>2</v>
      </c>
      <c r="L80" s="89">
        <v>0</v>
      </c>
      <c r="M80" s="89">
        <v>1</v>
      </c>
      <c r="N80" s="90">
        <v>0.6</v>
      </c>
      <c r="O80" s="89">
        <v>4</v>
      </c>
      <c r="P80" s="89">
        <v>0</v>
      </c>
      <c r="Q80" s="89">
        <v>0</v>
      </c>
    </row>
    <row r="81" spans="1:17" x14ac:dyDescent="0.6">
      <c r="A81" s="97" t="s">
        <v>79</v>
      </c>
      <c r="B81" s="89">
        <v>48</v>
      </c>
      <c r="C81" s="89">
        <v>40</v>
      </c>
      <c r="D81" s="89">
        <v>8</v>
      </c>
      <c r="E81" s="89">
        <v>0</v>
      </c>
      <c r="F81" s="90">
        <f t="shared" si="38"/>
        <v>0.83333333333333337</v>
      </c>
      <c r="G81" s="89">
        <v>0</v>
      </c>
      <c r="H81" s="89">
        <v>4</v>
      </c>
      <c r="I81" s="89">
        <v>12</v>
      </c>
      <c r="J81" s="89">
        <v>5</v>
      </c>
      <c r="K81" s="89">
        <v>0</v>
      </c>
      <c r="L81" s="89">
        <v>0</v>
      </c>
      <c r="M81" s="89">
        <v>1</v>
      </c>
      <c r="N81" s="90">
        <v>0.55000000000000004</v>
      </c>
      <c r="O81" s="89">
        <v>18</v>
      </c>
      <c r="P81" s="89">
        <v>7</v>
      </c>
      <c r="Q81" s="89">
        <v>1</v>
      </c>
    </row>
    <row r="82" spans="1:17" x14ac:dyDescent="0.6">
      <c r="A82" s="97" t="s">
        <v>80</v>
      </c>
      <c r="B82" s="89">
        <v>11</v>
      </c>
      <c r="C82" s="89">
        <v>9</v>
      </c>
      <c r="D82" s="89">
        <v>2</v>
      </c>
      <c r="E82" s="89">
        <v>0</v>
      </c>
      <c r="F82" s="90">
        <f t="shared" si="38"/>
        <v>0.81818181818181823</v>
      </c>
      <c r="G82" s="89">
        <v>0</v>
      </c>
      <c r="H82" s="89">
        <v>1</v>
      </c>
      <c r="I82" s="89">
        <v>2</v>
      </c>
      <c r="J82" s="89">
        <v>2</v>
      </c>
      <c r="K82" s="89">
        <v>1</v>
      </c>
      <c r="L82" s="89">
        <v>0</v>
      </c>
      <c r="M82" s="89">
        <v>0</v>
      </c>
      <c r="N82" s="90">
        <v>0.54500000000000004</v>
      </c>
      <c r="O82" s="89">
        <v>5</v>
      </c>
      <c r="P82" s="89">
        <v>0</v>
      </c>
      <c r="Q82" s="89">
        <v>0</v>
      </c>
    </row>
    <row r="83" spans="1:17" x14ac:dyDescent="0.6">
      <c r="A83" s="97" t="s">
        <v>81</v>
      </c>
      <c r="B83" s="89">
        <v>68</v>
      </c>
      <c r="C83" s="89">
        <v>48</v>
      </c>
      <c r="D83" s="89">
        <v>20</v>
      </c>
      <c r="E83" s="89">
        <v>0</v>
      </c>
      <c r="F83" s="90">
        <f t="shared" si="38"/>
        <v>0.70588235294117652</v>
      </c>
      <c r="G83" s="89">
        <v>0</v>
      </c>
      <c r="H83" s="89">
        <v>8</v>
      </c>
      <c r="I83" s="89">
        <v>15</v>
      </c>
      <c r="J83" s="89">
        <v>15</v>
      </c>
      <c r="K83" s="89">
        <v>0</v>
      </c>
      <c r="L83" s="89">
        <v>0</v>
      </c>
      <c r="M83" s="89">
        <v>1</v>
      </c>
      <c r="N83" s="90">
        <v>0.57399999999999995</v>
      </c>
      <c r="O83" s="89">
        <v>29</v>
      </c>
      <c r="P83" s="89">
        <v>0</v>
      </c>
      <c r="Q83" s="89">
        <v>0</v>
      </c>
    </row>
    <row r="84" spans="1:17" x14ac:dyDescent="0.6">
      <c r="A84" s="97" t="s">
        <v>82</v>
      </c>
      <c r="B84" s="89">
        <v>13</v>
      </c>
      <c r="C84" s="89">
        <v>10</v>
      </c>
      <c r="D84" s="89">
        <v>3</v>
      </c>
      <c r="E84" s="89">
        <v>0</v>
      </c>
      <c r="F84" s="90">
        <f t="shared" si="38"/>
        <v>0.76923076923076927</v>
      </c>
      <c r="G84" s="89">
        <v>0</v>
      </c>
      <c r="H84" s="89">
        <v>1</v>
      </c>
      <c r="I84" s="89">
        <v>4</v>
      </c>
      <c r="J84" s="89">
        <v>0</v>
      </c>
      <c r="K84" s="89">
        <v>0</v>
      </c>
      <c r="L84" s="89">
        <v>0</v>
      </c>
      <c r="M84" s="89">
        <v>1</v>
      </c>
      <c r="N84" s="90">
        <v>0.46200000000000002</v>
      </c>
      <c r="O84" s="89">
        <v>7</v>
      </c>
      <c r="P84" s="89">
        <v>0</v>
      </c>
      <c r="Q84" s="89">
        <v>0</v>
      </c>
    </row>
    <row r="85" spans="1:17" x14ac:dyDescent="0.6">
      <c r="A85" s="97" t="s">
        <v>83</v>
      </c>
      <c r="B85" s="89">
        <v>30</v>
      </c>
      <c r="C85" s="89">
        <v>18</v>
      </c>
      <c r="D85" s="89">
        <v>12</v>
      </c>
      <c r="E85" s="89">
        <v>0</v>
      </c>
      <c r="F85" s="90">
        <f t="shared" si="38"/>
        <v>0.6</v>
      </c>
      <c r="G85" s="89">
        <v>0</v>
      </c>
      <c r="H85" s="89">
        <v>0</v>
      </c>
      <c r="I85" s="89">
        <v>9</v>
      </c>
      <c r="J85" s="89">
        <v>7</v>
      </c>
      <c r="K85" s="89">
        <v>0</v>
      </c>
      <c r="L85" s="89">
        <v>0</v>
      </c>
      <c r="M85" s="89">
        <v>1</v>
      </c>
      <c r="N85" s="90">
        <v>0.60699999999999998</v>
      </c>
      <c r="O85" s="89">
        <v>11</v>
      </c>
      <c r="P85" s="89">
        <v>1</v>
      </c>
      <c r="Q85" s="89">
        <v>1</v>
      </c>
    </row>
    <row r="86" spans="1:17" x14ac:dyDescent="0.6">
      <c r="A86" s="99" t="s">
        <v>22</v>
      </c>
      <c r="B86" s="102">
        <f>SUM(B78:B85)</f>
        <v>242</v>
      </c>
      <c r="C86" s="102">
        <f t="shared" ref="C86:E86" si="39">SUM(C78:C85)</f>
        <v>184</v>
      </c>
      <c r="D86" s="102">
        <f t="shared" si="39"/>
        <v>58</v>
      </c>
      <c r="E86" s="102">
        <f t="shared" si="39"/>
        <v>0</v>
      </c>
      <c r="F86" s="103">
        <f t="shared" si="38"/>
        <v>0.76033057851239672</v>
      </c>
      <c r="G86" s="102">
        <f>SUM(G78:G85)</f>
        <v>0</v>
      </c>
      <c r="H86" s="102">
        <f t="shared" ref="H86:M86" si="40">SUM(H78:H85)</f>
        <v>16</v>
      </c>
      <c r="I86" s="102">
        <f t="shared" si="40"/>
        <v>49</v>
      </c>
      <c r="J86" s="102">
        <f t="shared" si="40"/>
        <v>37</v>
      </c>
      <c r="K86" s="102">
        <f t="shared" si="40"/>
        <v>5</v>
      </c>
      <c r="L86" s="102">
        <f t="shared" si="40"/>
        <v>0</v>
      </c>
      <c r="M86" s="102">
        <f t="shared" si="40"/>
        <v>8</v>
      </c>
      <c r="N86" s="103">
        <v>0.52800000000000002</v>
      </c>
      <c r="O86" s="102">
        <v>103</v>
      </c>
      <c r="P86" s="102">
        <f t="shared" ref="P86" si="41">SUM(P78:P85)</f>
        <v>21</v>
      </c>
      <c r="Q86" s="102">
        <f>SUM(Q78:Q85)</f>
        <v>3</v>
      </c>
    </row>
    <row r="87" spans="1:17" x14ac:dyDescent="0.6">
      <c r="A87" s="121" t="s">
        <v>84</v>
      </c>
      <c r="B87" s="89">
        <v>78</v>
      </c>
      <c r="C87" s="89">
        <v>65</v>
      </c>
      <c r="D87" s="89">
        <v>13</v>
      </c>
      <c r="E87" s="89">
        <v>0</v>
      </c>
      <c r="F87" s="105">
        <v>0.83299999999999996</v>
      </c>
      <c r="G87" s="89">
        <v>0</v>
      </c>
      <c r="H87" s="89">
        <v>4</v>
      </c>
      <c r="I87" s="89">
        <v>9</v>
      </c>
      <c r="J87" s="89">
        <v>8</v>
      </c>
      <c r="K87" s="89">
        <v>1</v>
      </c>
      <c r="L87" s="89">
        <v>0</v>
      </c>
      <c r="M87" s="89">
        <v>3</v>
      </c>
      <c r="N87" s="105">
        <v>0.33300000000000002</v>
      </c>
      <c r="O87" s="89">
        <v>50</v>
      </c>
      <c r="P87" s="89">
        <v>3</v>
      </c>
      <c r="Q87" s="89">
        <v>0</v>
      </c>
    </row>
    <row r="88" spans="1:17" x14ac:dyDescent="0.6">
      <c r="A88" s="97" t="s">
        <v>85</v>
      </c>
      <c r="B88" s="89">
        <v>28</v>
      </c>
      <c r="C88" s="89">
        <v>11</v>
      </c>
      <c r="D88" s="89">
        <v>17</v>
      </c>
      <c r="E88" s="89">
        <v>0</v>
      </c>
      <c r="F88" s="90">
        <f t="shared" si="38"/>
        <v>0.39285714285714285</v>
      </c>
      <c r="G88" s="89">
        <v>1</v>
      </c>
      <c r="H88" s="89">
        <v>1</v>
      </c>
      <c r="I88" s="89">
        <v>3</v>
      </c>
      <c r="J88" s="89">
        <v>2</v>
      </c>
      <c r="K88" s="89">
        <v>0</v>
      </c>
      <c r="L88" s="89">
        <v>0</v>
      </c>
      <c r="M88" s="89">
        <v>1</v>
      </c>
      <c r="N88" s="90">
        <v>0.32</v>
      </c>
      <c r="O88" s="89">
        <v>17</v>
      </c>
      <c r="P88" s="89">
        <v>2</v>
      </c>
      <c r="Q88" s="89">
        <v>1</v>
      </c>
    </row>
    <row r="89" spans="1:17" x14ac:dyDescent="0.6">
      <c r="A89" s="97" t="s">
        <v>86</v>
      </c>
      <c r="B89" s="89">
        <v>9</v>
      </c>
      <c r="C89" s="89">
        <v>7</v>
      </c>
      <c r="D89" s="89">
        <v>2</v>
      </c>
      <c r="E89" s="89">
        <v>0</v>
      </c>
      <c r="F89" s="90">
        <v>0.77800000000000002</v>
      </c>
      <c r="G89" s="89">
        <v>0</v>
      </c>
      <c r="H89" s="89">
        <v>0</v>
      </c>
      <c r="I89" s="89">
        <v>4</v>
      </c>
      <c r="J89" s="89">
        <v>0</v>
      </c>
      <c r="K89" s="89">
        <v>1</v>
      </c>
      <c r="L89" s="89">
        <v>0</v>
      </c>
      <c r="M89" s="89">
        <v>0</v>
      </c>
      <c r="N89" s="90">
        <v>0.55600000000000005</v>
      </c>
      <c r="O89" s="89">
        <v>4</v>
      </c>
      <c r="P89" s="89">
        <v>0</v>
      </c>
      <c r="Q89" s="89">
        <v>0</v>
      </c>
    </row>
    <row r="90" spans="1:17" x14ac:dyDescent="0.6">
      <c r="A90" s="97" t="s">
        <v>87</v>
      </c>
      <c r="B90" s="89">
        <v>168</v>
      </c>
      <c r="C90" s="89">
        <v>110</v>
      </c>
      <c r="D90" s="89">
        <v>58</v>
      </c>
      <c r="E90" s="89">
        <v>0</v>
      </c>
      <c r="F90" s="90">
        <f t="shared" si="38"/>
        <v>0.65476190476190477</v>
      </c>
      <c r="G90" s="89">
        <v>0</v>
      </c>
      <c r="H90" s="89">
        <v>13</v>
      </c>
      <c r="I90" s="89">
        <v>25</v>
      </c>
      <c r="J90" s="89">
        <v>24</v>
      </c>
      <c r="K90" s="89">
        <v>2</v>
      </c>
      <c r="L90" s="89">
        <v>0</v>
      </c>
      <c r="M90" s="89">
        <v>11</v>
      </c>
      <c r="N90" s="90">
        <v>0.45700000000000002</v>
      </c>
      <c r="O90" s="89">
        <v>89</v>
      </c>
      <c r="P90" s="89">
        <v>4</v>
      </c>
      <c r="Q90" s="89">
        <v>0</v>
      </c>
    </row>
    <row r="91" spans="1:17" x14ac:dyDescent="0.6">
      <c r="A91" s="97" t="s">
        <v>88</v>
      </c>
      <c r="B91" s="89">
        <v>12</v>
      </c>
      <c r="C91" s="89">
        <v>9</v>
      </c>
      <c r="D91" s="89">
        <v>3</v>
      </c>
      <c r="E91" s="89">
        <v>0</v>
      </c>
      <c r="F91" s="90">
        <f t="shared" si="38"/>
        <v>0.75</v>
      </c>
      <c r="G91" s="89">
        <v>0</v>
      </c>
      <c r="H91" s="89">
        <v>2</v>
      </c>
      <c r="I91" s="89">
        <v>1</v>
      </c>
      <c r="J91" s="89">
        <v>0</v>
      </c>
      <c r="K91" s="89">
        <v>0</v>
      </c>
      <c r="L91" s="89">
        <v>1</v>
      </c>
      <c r="M91" s="89">
        <v>0</v>
      </c>
      <c r="N91" s="90">
        <v>0.4</v>
      </c>
      <c r="O91" s="89">
        <v>6</v>
      </c>
      <c r="P91" s="89">
        <v>1</v>
      </c>
      <c r="Q91" s="89">
        <v>1</v>
      </c>
    </row>
    <row r="92" spans="1:17" x14ac:dyDescent="0.6">
      <c r="A92" s="97" t="s">
        <v>89</v>
      </c>
      <c r="B92" s="89">
        <v>47</v>
      </c>
      <c r="C92" s="89">
        <v>35</v>
      </c>
      <c r="D92" s="89">
        <v>12</v>
      </c>
      <c r="E92" s="89">
        <v>0</v>
      </c>
      <c r="F92" s="90">
        <f t="shared" si="38"/>
        <v>0.74468085106382975</v>
      </c>
      <c r="G92" s="89">
        <v>0</v>
      </c>
      <c r="H92" s="89">
        <v>0</v>
      </c>
      <c r="I92" s="89">
        <v>3</v>
      </c>
      <c r="J92" s="89">
        <v>5</v>
      </c>
      <c r="K92" s="89">
        <v>0</v>
      </c>
      <c r="L92" s="89">
        <v>0</v>
      </c>
      <c r="M92" s="89">
        <v>2</v>
      </c>
      <c r="N92" s="90">
        <v>0.22700000000000001</v>
      </c>
      <c r="O92" s="89">
        <v>34</v>
      </c>
      <c r="P92" s="89">
        <v>2</v>
      </c>
      <c r="Q92" s="89">
        <v>1</v>
      </c>
    </row>
    <row r="93" spans="1:17" x14ac:dyDescent="0.6">
      <c r="A93" s="97" t="s">
        <v>90</v>
      </c>
      <c r="B93" s="89">
        <v>125</v>
      </c>
      <c r="C93" s="89">
        <v>98</v>
      </c>
      <c r="D93" s="89">
        <v>27</v>
      </c>
      <c r="E93" s="89">
        <v>0</v>
      </c>
      <c r="F93" s="90">
        <f t="shared" si="38"/>
        <v>0.78400000000000003</v>
      </c>
      <c r="G93" s="89">
        <v>1</v>
      </c>
      <c r="H93" s="89">
        <v>8</v>
      </c>
      <c r="I93" s="89">
        <v>9</v>
      </c>
      <c r="J93" s="89">
        <v>10</v>
      </c>
      <c r="K93" s="89">
        <v>1</v>
      </c>
      <c r="L93" s="89">
        <v>0</v>
      </c>
      <c r="M93" s="89">
        <v>3</v>
      </c>
      <c r="N93" s="90">
        <v>0.28100000000000003</v>
      </c>
      <c r="O93" s="89">
        <v>82</v>
      </c>
      <c r="P93" s="89">
        <v>9</v>
      </c>
      <c r="Q93" s="89">
        <v>2</v>
      </c>
    </row>
    <row r="94" spans="1:17" x14ac:dyDescent="0.6">
      <c r="A94" s="97" t="s">
        <v>91</v>
      </c>
      <c r="B94" s="89">
        <v>42</v>
      </c>
      <c r="C94" s="89">
        <v>33</v>
      </c>
      <c r="D94" s="89">
        <v>9</v>
      </c>
      <c r="E94" s="89">
        <v>0</v>
      </c>
      <c r="F94" s="90">
        <f t="shared" si="38"/>
        <v>0.7857142857142857</v>
      </c>
      <c r="G94" s="89">
        <v>0</v>
      </c>
      <c r="H94" s="89">
        <v>2</v>
      </c>
      <c r="I94" s="89">
        <v>6</v>
      </c>
      <c r="J94" s="89">
        <v>2</v>
      </c>
      <c r="K94" s="89">
        <v>0</v>
      </c>
      <c r="L94" s="89">
        <v>0</v>
      </c>
      <c r="M94" s="89">
        <v>2</v>
      </c>
      <c r="N94" s="90">
        <v>0.3</v>
      </c>
      <c r="O94" s="89">
        <v>28</v>
      </c>
      <c r="P94" s="89">
        <v>1</v>
      </c>
      <c r="Q94" s="89">
        <v>1</v>
      </c>
    </row>
    <row r="95" spans="1:17" x14ac:dyDescent="0.6">
      <c r="A95" s="97" t="s">
        <v>149</v>
      </c>
      <c r="B95" s="89">
        <v>0</v>
      </c>
      <c r="C95" s="89">
        <v>0</v>
      </c>
      <c r="D95" s="89">
        <v>0</v>
      </c>
      <c r="E95" s="89">
        <v>0</v>
      </c>
      <c r="F95" s="90">
        <v>0</v>
      </c>
      <c r="G95" s="89">
        <v>0</v>
      </c>
      <c r="H95" s="89">
        <v>0</v>
      </c>
      <c r="I95" s="89">
        <v>0</v>
      </c>
      <c r="J95" s="89">
        <v>0</v>
      </c>
      <c r="K95" s="89">
        <v>0</v>
      </c>
      <c r="L95" s="89">
        <v>0</v>
      </c>
      <c r="M95" s="89">
        <v>0</v>
      </c>
      <c r="N95" s="90">
        <v>0</v>
      </c>
      <c r="O95" s="89">
        <v>0</v>
      </c>
      <c r="P95" s="89">
        <v>0</v>
      </c>
      <c r="Q95" s="89">
        <v>0</v>
      </c>
    </row>
    <row r="96" spans="1:17" x14ac:dyDescent="0.6">
      <c r="A96" s="97" t="s">
        <v>92</v>
      </c>
      <c r="B96" s="89">
        <v>28</v>
      </c>
      <c r="C96" s="89">
        <v>26</v>
      </c>
      <c r="D96" s="89">
        <v>2</v>
      </c>
      <c r="E96" s="89">
        <v>0</v>
      </c>
      <c r="F96" s="90">
        <f t="shared" si="38"/>
        <v>0.9285714285714286</v>
      </c>
      <c r="G96" s="89">
        <v>0</v>
      </c>
      <c r="H96" s="89">
        <v>0</v>
      </c>
      <c r="I96" s="89">
        <v>2</v>
      </c>
      <c r="J96" s="89">
        <v>4</v>
      </c>
      <c r="K96" s="89">
        <v>0</v>
      </c>
      <c r="L96" s="89">
        <v>0</v>
      </c>
      <c r="M96" s="89">
        <v>0</v>
      </c>
      <c r="N96" s="90">
        <v>0.222</v>
      </c>
      <c r="O96" s="89">
        <v>21</v>
      </c>
      <c r="P96" s="89">
        <v>0</v>
      </c>
      <c r="Q96" s="89">
        <v>1</v>
      </c>
    </row>
    <row r="97" spans="1:17" x14ac:dyDescent="0.6">
      <c r="A97" s="97" t="s">
        <v>93</v>
      </c>
      <c r="B97" s="89">
        <v>45</v>
      </c>
      <c r="C97" s="89">
        <v>35</v>
      </c>
      <c r="D97" s="89">
        <v>10</v>
      </c>
      <c r="E97" s="89">
        <v>0</v>
      </c>
      <c r="F97" s="90">
        <f t="shared" si="38"/>
        <v>0.77777777777777779</v>
      </c>
      <c r="G97" s="89">
        <v>0</v>
      </c>
      <c r="H97" s="89">
        <v>1</v>
      </c>
      <c r="I97" s="89">
        <v>2</v>
      </c>
      <c r="J97" s="89">
        <v>3</v>
      </c>
      <c r="K97" s="89">
        <v>1</v>
      </c>
      <c r="L97" s="89">
        <v>0</v>
      </c>
      <c r="M97" s="89">
        <v>1</v>
      </c>
      <c r="N97" s="90">
        <v>0.17799999999999999</v>
      </c>
      <c r="O97" s="89">
        <v>37</v>
      </c>
      <c r="P97" s="89">
        <v>0</v>
      </c>
      <c r="Q97" s="89">
        <v>0</v>
      </c>
    </row>
    <row r="98" spans="1:17" x14ac:dyDescent="0.6">
      <c r="A98" s="97" t="s">
        <v>94</v>
      </c>
      <c r="B98" s="89">
        <v>112</v>
      </c>
      <c r="C98" s="89">
        <v>92</v>
      </c>
      <c r="D98" s="89">
        <v>20</v>
      </c>
      <c r="E98" s="89">
        <v>0</v>
      </c>
      <c r="F98" s="90">
        <f t="shared" si="38"/>
        <v>0.8214285714285714</v>
      </c>
      <c r="G98" s="89">
        <v>0</v>
      </c>
      <c r="H98" s="89">
        <v>4</v>
      </c>
      <c r="I98" s="89">
        <v>3</v>
      </c>
      <c r="J98" s="89">
        <v>9</v>
      </c>
      <c r="K98" s="89">
        <v>0</v>
      </c>
      <c r="L98" s="89">
        <v>0</v>
      </c>
      <c r="M98" s="89">
        <v>3</v>
      </c>
      <c r="N98" s="90">
        <v>0.17</v>
      </c>
      <c r="O98" s="89">
        <v>93</v>
      </c>
      <c r="P98" s="89">
        <v>0</v>
      </c>
      <c r="Q98" s="89">
        <v>0</v>
      </c>
    </row>
    <row r="99" spans="1:17" x14ac:dyDescent="0.6">
      <c r="A99" s="99" t="s">
        <v>33</v>
      </c>
      <c r="B99" s="102">
        <f>SUM(B87:B98)</f>
        <v>694</v>
      </c>
      <c r="C99" s="102">
        <f>SUM(C87:C98)</f>
        <v>521</v>
      </c>
      <c r="D99" s="102">
        <f>SUM(D87:D98)</f>
        <v>173</v>
      </c>
      <c r="E99" s="102">
        <f>SUM(E87:E98)</f>
        <v>0</v>
      </c>
      <c r="F99" s="103">
        <f>C99/B99</f>
        <v>0.75072046109510082</v>
      </c>
      <c r="G99" s="102">
        <f t="shared" ref="G99:M99" si="42">SUM(G87:G98)</f>
        <v>2</v>
      </c>
      <c r="H99" s="102">
        <f t="shared" si="42"/>
        <v>35</v>
      </c>
      <c r="I99" s="102">
        <f t="shared" si="42"/>
        <v>67</v>
      </c>
      <c r="J99" s="102">
        <f t="shared" si="42"/>
        <v>67</v>
      </c>
      <c r="K99" s="102">
        <f t="shared" si="42"/>
        <v>6</v>
      </c>
      <c r="L99" s="102">
        <f t="shared" si="42"/>
        <v>1</v>
      </c>
      <c r="M99" s="102">
        <f t="shared" si="42"/>
        <v>26</v>
      </c>
      <c r="N99" s="103">
        <v>0.307</v>
      </c>
      <c r="O99" s="102">
        <f>SUM(O87:O98)</f>
        <v>461</v>
      </c>
      <c r="P99" s="102">
        <f>SUM(P87:P98)</f>
        <v>22</v>
      </c>
      <c r="Q99" s="102">
        <f>SUM(Q87:Q98)</f>
        <v>7</v>
      </c>
    </row>
    <row r="100" spans="1:17" x14ac:dyDescent="0.6">
      <c r="A100" s="97" t="s">
        <v>95</v>
      </c>
      <c r="B100" s="89">
        <v>14</v>
      </c>
      <c r="C100" s="89">
        <v>12</v>
      </c>
      <c r="D100" s="89">
        <v>2</v>
      </c>
      <c r="E100" s="89">
        <v>0</v>
      </c>
      <c r="F100" s="90">
        <f t="shared" si="38"/>
        <v>0.8571428571428571</v>
      </c>
      <c r="G100" s="89">
        <v>0</v>
      </c>
      <c r="H100" s="89">
        <v>1</v>
      </c>
      <c r="I100" s="89">
        <v>3</v>
      </c>
      <c r="J100" s="89">
        <v>2</v>
      </c>
      <c r="K100" s="89">
        <v>0</v>
      </c>
      <c r="L100" s="89">
        <v>0</v>
      </c>
      <c r="M100" s="89">
        <v>0</v>
      </c>
      <c r="N100" s="90">
        <v>0.46200000000000002</v>
      </c>
      <c r="O100" s="89">
        <v>7</v>
      </c>
      <c r="P100" s="89">
        <v>1</v>
      </c>
      <c r="Q100" s="89">
        <v>0</v>
      </c>
    </row>
    <row r="101" spans="1:17" x14ac:dyDescent="0.6">
      <c r="A101" s="97" t="s">
        <v>96</v>
      </c>
      <c r="B101" s="89">
        <v>27</v>
      </c>
      <c r="C101" s="89">
        <v>26</v>
      </c>
      <c r="D101" s="89">
        <v>1</v>
      </c>
      <c r="E101" s="89">
        <v>0</v>
      </c>
      <c r="F101" s="90">
        <f t="shared" si="38"/>
        <v>0.96296296296296291</v>
      </c>
      <c r="G101" s="89">
        <v>0</v>
      </c>
      <c r="H101" s="89">
        <v>0</v>
      </c>
      <c r="I101" s="89">
        <v>1</v>
      </c>
      <c r="J101" s="89">
        <v>2</v>
      </c>
      <c r="K101" s="89">
        <v>0</v>
      </c>
      <c r="L101" s="89">
        <v>0</v>
      </c>
      <c r="M101" s="89">
        <v>1</v>
      </c>
      <c r="N101" s="90">
        <v>0.154</v>
      </c>
      <c r="O101" s="89">
        <v>22</v>
      </c>
      <c r="P101" s="89">
        <v>1</v>
      </c>
      <c r="Q101" s="89">
        <v>0</v>
      </c>
    </row>
    <row r="102" spans="1:17" x14ac:dyDescent="0.6">
      <c r="A102" s="97" t="s">
        <v>97</v>
      </c>
      <c r="B102" s="89">
        <v>0</v>
      </c>
      <c r="C102" s="89">
        <v>0</v>
      </c>
      <c r="D102" s="89">
        <v>0</v>
      </c>
      <c r="E102" s="89">
        <v>0</v>
      </c>
      <c r="F102" s="90">
        <v>0</v>
      </c>
      <c r="G102" s="89">
        <v>0</v>
      </c>
      <c r="H102" s="89">
        <v>0</v>
      </c>
      <c r="I102" s="89">
        <v>0</v>
      </c>
      <c r="J102" s="89">
        <v>0</v>
      </c>
      <c r="K102" s="89">
        <v>0</v>
      </c>
      <c r="L102" s="89">
        <v>0</v>
      </c>
      <c r="M102" s="89">
        <v>0</v>
      </c>
      <c r="N102" s="90">
        <v>0</v>
      </c>
      <c r="O102" s="89">
        <v>0</v>
      </c>
      <c r="P102" s="89">
        <v>0</v>
      </c>
      <c r="Q102" s="89">
        <v>0</v>
      </c>
    </row>
    <row r="103" spans="1:17" x14ac:dyDescent="0.6">
      <c r="A103" s="97" t="s">
        <v>98</v>
      </c>
      <c r="B103" s="89">
        <v>30</v>
      </c>
      <c r="C103" s="89">
        <v>30</v>
      </c>
      <c r="D103" s="89">
        <v>0</v>
      </c>
      <c r="E103" s="89">
        <v>0</v>
      </c>
      <c r="F103" s="90">
        <f t="shared" si="38"/>
        <v>1</v>
      </c>
      <c r="G103" s="89">
        <v>0</v>
      </c>
      <c r="H103" s="89">
        <v>1</v>
      </c>
      <c r="I103" s="89">
        <v>0</v>
      </c>
      <c r="J103" s="89">
        <v>3</v>
      </c>
      <c r="K103" s="89">
        <v>0</v>
      </c>
      <c r="L103" s="89">
        <v>0</v>
      </c>
      <c r="M103" s="89">
        <v>1</v>
      </c>
      <c r="N103" s="90">
        <v>0.16700000000000001</v>
      </c>
      <c r="O103" s="89">
        <v>25</v>
      </c>
      <c r="P103" s="89">
        <v>0</v>
      </c>
      <c r="Q103" s="89">
        <v>0</v>
      </c>
    </row>
    <row r="104" spans="1:17" x14ac:dyDescent="0.6">
      <c r="A104" s="97" t="s">
        <v>99</v>
      </c>
      <c r="B104" s="89">
        <v>2</v>
      </c>
      <c r="C104" s="89">
        <v>1</v>
      </c>
      <c r="D104" s="89">
        <v>1</v>
      </c>
      <c r="E104" s="89">
        <v>0</v>
      </c>
      <c r="F104" s="90">
        <f t="shared" si="38"/>
        <v>0.5</v>
      </c>
      <c r="G104" s="89">
        <v>0</v>
      </c>
      <c r="H104" s="89">
        <v>0</v>
      </c>
      <c r="I104" s="89">
        <v>0</v>
      </c>
      <c r="J104" s="89">
        <v>0</v>
      </c>
      <c r="K104" s="89">
        <v>0</v>
      </c>
      <c r="L104" s="89">
        <v>0</v>
      </c>
      <c r="M104" s="89">
        <v>0</v>
      </c>
      <c r="N104" s="90">
        <v>0</v>
      </c>
      <c r="O104" s="89">
        <v>2</v>
      </c>
      <c r="P104" s="89">
        <v>0</v>
      </c>
      <c r="Q104" s="89">
        <v>0</v>
      </c>
    </row>
    <row r="105" spans="1:17" x14ac:dyDescent="0.6">
      <c r="A105" s="97" t="s">
        <v>100</v>
      </c>
      <c r="B105" s="89">
        <v>2</v>
      </c>
      <c r="C105" s="89">
        <v>0</v>
      </c>
      <c r="D105" s="89">
        <v>2</v>
      </c>
      <c r="E105" s="89">
        <v>0</v>
      </c>
      <c r="F105" s="90">
        <f t="shared" si="38"/>
        <v>0</v>
      </c>
      <c r="G105" s="89">
        <v>0</v>
      </c>
      <c r="H105" s="89">
        <v>0</v>
      </c>
      <c r="I105" s="89">
        <v>0</v>
      </c>
      <c r="J105" s="89">
        <v>1</v>
      </c>
      <c r="K105" s="89">
        <v>0</v>
      </c>
      <c r="L105" s="89">
        <v>0</v>
      </c>
      <c r="M105" s="89">
        <v>0</v>
      </c>
      <c r="N105" s="90">
        <f t="shared" ref="N105:N109" si="43">(G105+H105+I105+J105+K105+L105+M105)/(E105+G105+H105+I105+J105+K105+L105+M105+O105)</f>
        <v>0.5</v>
      </c>
      <c r="O105" s="89">
        <v>1</v>
      </c>
      <c r="P105" s="89">
        <v>0</v>
      </c>
      <c r="Q105" s="89">
        <v>0</v>
      </c>
    </row>
    <row r="106" spans="1:17" x14ac:dyDescent="0.6">
      <c r="A106" s="97" t="s">
        <v>101</v>
      </c>
      <c r="B106" s="89">
        <v>19</v>
      </c>
      <c r="C106" s="89">
        <v>18</v>
      </c>
      <c r="D106" s="89">
        <v>1</v>
      </c>
      <c r="E106" s="89">
        <v>0</v>
      </c>
      <c r="F106" s="90">
        <f t="shared" si="38"/>
        <v>0.94736842105263153</v>
      </c>
      <c r="G106" s="89">
        <v>0</v>
      </c>
      <c r="H106" s="89">
        <v>2</v>
      </c>
      <c r="I106" s="89">
        <v>2</v>
      </c>
      <c r="J106" s="89">
        <v>1</v>
      </c>
      <c r="K106" s="89">
        <v>0</v>
      </c>
      <c r="L106" s="89">
        <v>0</v>
      </c>
      <c r="M106" s="89">
        <v>2</v>
      </c>
      <c r="N106" s="90">
        <f t="shared" si="43"/>
        <v>0.3888888888888889</v>
      </c>
      <c r="O106" s="89">
        <v>11</v>
      </c>
      <c r="P106" s="89">
        <v>1</v>
      </c>
      <c r="Q106" s="89">
        <v>0</v>
      </c>
    </row>
    <row r="107" spans="1:17" x14ac:dyDescent="0.6">
      <c r="A107" s="97" t="s">
        <v>102</v>
      </c>
      <c r="B107" s="89">
        <v>8</v>
      </c>
      <c r="C107" s="89">
        <v>7</v>
      </c>
      <c r="D107" s="89">
        <v>1</v>
      </c>
      <c r="E107" s="89">
        <v>0</v>
      </c>
      <c r="F107" s="90">
        <f t="shared" si="38"/>
        <v>0.875</v>
      </c>
      <c r="G107" s="89">
        <v>0</v>
      </c>
      <c r="H107" s="89">
        <v>0</v>
      </c>
      <c r="I107" s="89">
        <v>2</v>
      </c>
      <c r="J107" s="89">
        <v>2</v>
      </c>
      <c r="K107" s="89">
        <v>0</v>
      </c>
      <c r="L107" s="89">
        <v>0</v>
      </c>
      <c r="M107" s="89">
        <v>0</v>
      </c>
      <c r="N107" s="90">
        <v>0.57099999999999995</v>
      </c>
      <c r="O107" s="89">
        <v>3</v>
      </c>
      <c r="P107" s="89">
        <v>1</v>
      </c>
      <c r="Q107" s="89">
        <v>0</v>
      </c>
    </row>
    <row r="108" spans="1:17" x14ac:dyDescent="0.6">
      <c r="A108" s="97" t="s">
        <v>103</v>
      </c>
      <c r="B108" s="89">
        <v>1</v>
      </c>
      <c r="C108" s="89">
        <v>0</v>
      </c>
      <c r="D108" s="89">
        <v>1</v>
      </c>
      <c r="E108" s="89">
        <v>0</v>
      </c>
      <c r="F108" s="90">
        <v>0</v>
      </c>
      <c r="G108" s="89">
        <v>0</v>
      </c>
      <c r="H108" s="89">
        <v>0</v>
      </c>
      <c r="I108" s="89">
        <v>0</v>
      </c>
      <c r="J108" s="89">
        <v>0</v>
      </c>
      <c r="K108" s="89">
        <v>0</v>
      </c>
      <c r="L108" s="89">
        <v>0</v>
      </c>
      <c r="M108" s="89">
        <v>0</v>
      </c>
      <c r="N108" s="90">
        <f t="shared" si="43"/>
        <v>0</v>
      </c>
      <c r="O108" s="89">
        <v>1</v>
      </c>
      <c r="P108" s="89">
        <v>0</v>
      </c>
      <c r="Q108" s="89">
        <v>0</v>
      </c>
    </row>
    <row r="109" spans="1:17" x14ac:dyDescent="0.6">
      <c r="A109" s="97" t="s">
        <v>104</v>
      </c>
      <c r="B109" s="89">
        <v>1</v>
      </c>
      <c r="C109" s="89">
        <v>1</v>
      </c>
      <c r="D109" s="89">
        <v>0</v>
      </c>
      <c r="E109" s="89">
        <v>0</v>
      </c>
      <c r="F109" s="90">
        <f t="shared" si="38"/>
        <v>1</v>
      </c>
      <c r="G109" s="89">
        <v>0</v>
      </c>
      <c r="H109" s="89">
        <v>0</v>
      </c>
      <c r="I109" s="89">
        <v>0</v>
      </c>
      <c r="J109" s="89">
        <v>0</v>
      </c>
      <c r="K109" s="89">
        <v>0</v>
      </c>
      <c r="L109" s="89">
        <v>0</v>
      </c>
      <c r="M109" s="89">
        <v>0</v>
      </c>
      <c r="N109" s="90">
        <f t="shared" si="43"/>
        <v>0</v>
      </c>
      <c r="O109" s="89">
        <v>1</v>
      </c>
      <c r="P109" s="89">
        <v>0</v>
      </c>
      <c r="Q109" s="89">
        <v>0</v>
      </c>
    </row>
    <row r="110" spans="1:17" x14ac:dyDescent="0.6">
      <c r="A110" s="97" t="s">
        <v>105</v>
      </c>
      <c r="B110" s="89">
        <v>2</v>
      </c>
      <c r="C110" s="89">
        <v>0</v>
      </c>
      <c r="D110" s="89">
        <v>2</v>
      </c>
      <c r="E110" s="89">
        <v>0</v>
      </c>
      <c r="F110" s="90">
        <f t="shared" si="38"/>
        <v>0</v>
      </c>
      <c r="G110" s="89">
        <v>0</v>
      </c>
      <c r="H110" s="89">
        <v>0</v>
      </c>
      <c r="I110" s="89">
        <v>0</v>
      </c>
      <c r="J110" s="89">
        <v>0</v>
      </c>
      <c r="K110" s="89">
        <v>0</v>
      </c>
      <c r="L110" s="89">
        <v>0</v>
      </c>
      <c r="M110" s="89">
        <v>0</v>
      </c>
      <c r="N110" s="90">
        <v>0</v>
      </c>
      <c r="O110" s="89">
        <v>2</v>
      </c>
      <c r="P110" s="89">
        <v>0</v>
      </c>
      <c r="Q110" s="89">
        <v>0</v>
      </c>
    </row>
    <row r="111" spans="1:17" x14ac:dyDescent="0.6">
      <c r="A111" s="97" t="s">
        <v>150</v>
      </c>
      <c r="B111" s="89">
        <v>2</v>
      </c>
      <c r="C111" s="89">
        <v>1</v>
      </c>
      <c r="D111" s="89">
        <v>1</v>
      </c>
      <c r="E111" s="89">
        <v>0</v>
      </c>
      <c r="F111" s="90">
        <f t="shared" si="38"/>
        <v>0.5</v>
      </c>
      <c r="G111" s="89">
        <v>0</v>
      </c>
      <c r="H111" s="89">
        <v>0</v>
      </c>
      <c r="I111" s="89">
        <v>1</v>
      </c>
      <c r="J111" s="89">
        <v>0</v>
      </c>
      <c r="K111" s="89">
        <v>0</v>
      </c>
      <c r="L111" s="89">
        <v>0</v>
      </c>
      <c r="M111" s="89">
        <v>0</v>
      </c>
      <c r="N111" s="90">
        <v>0.5</v>
      </c>
      <c r="O111" s="89">
        <v>1</v>
      </c>
      <c r="P111" s="89">
        <v>0</v>
      </c>
      <c r="Q111" s="89">
        <v>0</v>
      </c>
    </row>
    <row r="112" spans="1:17" x14ac:dyDescent="0.6">
      <c r="A112" s="97" t="s">
        <v>106</v>
      </c>
      <c r="B112" s="89">
        <v>10</v>
      </c>
      <c r="C112" s="89">
        <v>9</v>
      </c>
      <c r="D112" s="89">
        <v>1</v>
      </c>
      <c r="E112" s="89">
        <v>0</v>
      </c>
      <c r="F112" s="90">
        <f t="shared" si="38"/>
        <v>0.9</v>
      </c>
      <c r="G112" s="89">
        <v>0</v>
      </c>
      <c r="H112" s="89">
        <v>1</v>
      </c>
      <c r="I112" s="89">
        <v>0</v>
      </c>
      <c r="J112" s="89">
        <v>0</v>
      </c>
      <c r="K112" s="89">
        <v>0</v>
      </c>
      <c r="L112" s="89">
        <v>0</v>
      </c>
      <c r="M112" s="89">
        <v>0</v>
      </c>
      <c r="N112" s="90">
        <v>0.1</v>
      </c>
      <c r="O112" s="89">
        <v>9</v>
      </c>
      <c r="P112" s="89">
        <v>0</v>
      </c>
      <c r="Q112" s="89">
        <v>0</v>
      </c>
    </row>
    <row r="113" spans="1:17" x14ac:dyDescent="0.6">
      <c r="A113" s="97" t="s">
        <v>107</v>
      </c>
      <c r="B113" s="89">
        <v>19</v>
      </c>
      <c r="C113" s="89">
        <v>17</v>
      </c>
      <c r="D113" s="89">
        <v>2</v>
      </c>
      <c r="E113" s="89">
        <v>0</v>
      </c>
      <c r="F113" s="90">
        <f t="shared" si="38"/>
        <v>0.89473684210526316</v>
      </c>
      <c r="G113" s="89">
        <v>0</v>
      </c>
      <c r="H113" s="89">
        <v>1</v>
      </c>
      <c r="I113" s="89">
        <v>2</v>
      </c>
      <c r="J113" s="89">
        <v>2</v>
      </c>
      <c r="K113" s="89">
        <v>0</v>
      </c>
      <c r="L113" s="89">
        <v>0</v>
      </c>
      <c r="M113" s="89">
        <v>0</v>
      </c>
      <c r="N113" s="90">
        <f t="shared" ref="N113:N120" si="44">(G113+H113+I113+J113+K113+L113+M113)/(E113+G113+H113+I113+J113+K113+L113+M113+O113)</f>
        <v>0.27777777777777779</v>
      </c>
      <c r="O113" s="89">
        <v>13</v>
      </c>
      <c r="P113" s="89">
        <v>1</v>
      </c>
      <c r="Q113" s="89">
        <v>0</v>
      </c>
    </row>
    <row r="114" spans="1:17" x14ac:dyDescent="0.6">
      <c r="A114" s="97" t="s">
        <v>108</v>
      </c>
      <c r="B114" s="89">
        <v>3</v>
      </c>
      <c r="C114" s="89">
        <v>3</v>
      </c>
      <c r="D114" s="89">
        <v>0</v>
      </c>
      <c r="E114" s="89">
        <v>0</v>
      </c>
      <c r="F114" s="90">
        <f t="shared" si="38"/>
        <v>1</v>
      </c>
      <c r="G114" s="89">
        <v>0</v>
      </c>
      <c r="H114" s="89">
        <v>0</v>
      </c>
      <c r="I114" s="89">
        <v>0</v>
      </c>
      <c r="J114" s="89">
        <v>1</v>
      </c>
      <c r="K114" s="89">
        <v>0</v>
      </c>
      <c r="L114" s="89">
        <v>0</v>
      </c>
      <c r="M114" s="89">
        <v>0</v>
      </c>
      <c r="N114" s="90">
        <v>0.33300000000000002</v>
      </c>
      <c r="O114" s="89">
        <v>2</v>
      </c>
      <c r="P114" s="89">
        <v>0</v>
      </c>
      <c r="Q114" s="89">
        <v>0</v>
      </c>
    </row>
    <row r="115" spans="1:17" x14ac:dyDescent="0.6">
      <c r="A115" s="97" t="s">
        <v>109</v>
      </c>
      <c r="B115" s="89">
        <v>1</v>
      </c>
      <c r="C115" s="89">
        <v>1</v>
      </c>
      <c r="D115" s="89">
        <v>0</v>
      </c>
      <c r="E115" s="89">
        <v>0</v>
      </c>
      <c r="F115" s="90">
        <f t="shared" si="38"/>
        <v>1</v>
      </c>
      <c r="G115" s="89">
        <v>0</v>
      </c>
      <c r="H115" s="89">
        <v>0</v>
      </c>
      <c r="I115" s="89">
        <v>0</v>
      </c>
      <c r="J115" s="89">
        <v>0</v>
      </c>
      <c r="K115" s="89">
        <v>0</v>
      </c>
      <c r="L115" s="89">
        <v>0</v>
      </c>
      <c r="M115" s="89">
        <v>0</v>
      </c>
      <c r="N115" s="90">
        <v>0</v>
      </c>
      <c r="O115" s="89">
        <v>1</v>
      </c>
      <c r="P115" s="89">
        <v>0</v>
      </c>
      <c r="Q115" s="89">
        <v>0</v>
      </c>
    </row>
    <row r="116" spans="1:17" x14ac:dyDescent="0.6">
      <c r="A116" s="97" t="s">
        <v>110</v>
      </c>
      <c r="B116" s="89">
        <v>16</v>
      </c>
      <c r="C116" s="89">
        <v>14</v>
      </c>
      <c r="D116" s="89">
        <v>2</v>
      </c>
      <c r="E116" s="89">
        <v>0</v>
      </c>
      <c r="F116" s="90">
        <f t="shared" si="38"/>
        <v>0.875</v>
      </c>
      <c r="G116" s="89">
        <v>0</v>
      </c>
      <c r="H116" s="89">
        <v>0</v>
      </c>
      <c r="I116" s="89">
        <v>0</v>
      </c>
      <c r="J116" s="89">
        <v>1</v>
      </c>
      <c r="K116" s="89">
        <v>1</v>
      </c>
      <c r="L116" s="89">
        <v>0</v>
      </c>
      <c r="M116" s="89">
        <v>1</v>
      </c>
      <c r="N116" s="90">
        <v>0.188</v>
      </c>
      <c r="O116" s="89">
        <v>13</v>
      </c>
      <c r="P116" s="89">
        <v>0</v>
      </c>
      <c r="Q116" s="89">
        <v>0</v>
      </c>
    </row>
    <row r="117" spans="1:17" x14ac:dyDescent="0.6">
      <c r="A117" s="97" t="s">
        <v>111</v>
      </c>
      <c r="B117" s="89">
        <v>25</v>
      </c>
      <c r="C117" s="89">
        <v>22</v>
      </c>
      <c r="D117" s="89">
        <v>3</v>
      </c>
      <c r="E117" s="89">
        <v>0</v>
      </c>
      <c r="F117" s="90">
        <f t="shared" si="38"/>
        <v>0.88</v>
      </c>
      <c r="G117" s="89">
        <v>0</v>
      </c>
      <c r="H117" s="89">
        <v>2</v>
      </c>
      <c r="I117" s="89">
        <v>0</v>
      </c>
      <c r="J117" s="89">
        <v>1</v>
      </c>
      <c r="K117" s="89">
        <v>0</v>
      </c>
      <c r="L117" s="89">
        <v>0</v>
      </c>
      <c r="M117" s="89">
        <v>1</v>
      </c>
      <c r="N117" s="90">
        <v>0.16700000000000001</v>
      </c>
      <c r="O117" s="89">
        <v>20</v>
      </c>
      <c r="P117" s="89">
        <v>1</v>
      </c>
      <c r="Q117" s="89">
        <v>0</v>
      </c>
    </row>
    <row r="118" spans="1:17" x14ac:dyDescent="0.6">
      <c r="A118" s="97" t="s">
        <v>112</v>
      </c>
      <c r="B118" s="89">
        <v>11</v>
      </c>
      <c r="C118" s="89">
        <v>10</v>
      </c>
      <c r="D118" s="89">
        <v>1</v>
      </c>
      <c r="E118" s="89">
        <v>0</v>
      </c>
      <c r="F118" s="90">
        <f t="shared" si="38"/>
        <v>0.90909090909090906</v>
      </c>
      <c r="G118" s="89">
        <v>0</v>
      </c>
      <c r="H118" s="89">
        <v>1</v>
      </c>
      <c r="I118" s="89">
        <v>1</v>
      </c>
      <c r="J118" s="89">
        <v>4</v>
      </c>
      <c r="K118" s="89">
        <v>0</v>
      </c>
      <c r="L118" s="89">
        <v>0</v>
      </c>
      <c r="M118" s="89">
        <v>0</v>
      </c>
      <c r="N118" s="90">
        <f t="shared" si="44"/>
        <v>0.54545454545454541</v>
      </c>
      <c r="O118" s="89">
        <v>5</v>
      </c>
      <c r="P118" s="89">
        <v>0</v>
      </c>
      <c r="Q118" s="89">
        <v>0</v>
      </c>
    </row>
    <row r="119" spans="1:17" x14ac:dyDescent="0.6">
      <c r="A119" s="99" t="s">
        <v>38</v>
      </c>
      <c r="B119" s="102">
        <f>SUM(B100:B118)</f>
        <v>193</v>
      </c>
      <c r="C119" s="102">
        <f>SUM(C100:C118)</f>
        <v>172</v>
      </c>
      <c r="D119" s="102">
        <f t="shared" ref="D119:E119" si="45">SUM(D100:D118)</f>
        <v>21</v>
      </c>
      <c r="E119" s="102">
        <f t="shared" si="45"/>
        <v>0</v>
      </c>
      <c r="F119" s="103">
        <f t="shared" si="38"/>
        <v>0.89119170984455953</v>
      </c>
      <c r="G119" s="102">
        <f>SUM(G100:G118)</f>
        <v>0</v>
      </c>
      <c r="H119" s="102">
        <f t="shared" ref="H119:M119" si="46">SUM(H100:H118)</f>
        <v>9</v>
      </c>
      <c r="I119" s="102">
        <f t="shared" si="46"/>
        <v>12</v>
      </c>
      <c r="J119" s="102">
        <f t="shared" si="46"/>
        <v>20</v>
      </c>
      <c r="K119" s="102">
        <f t="shared" si="46"/>
        <v>1</v>
      </c>
      <c r="L119" s="102">
        <f t="shared" si="46"/>
        <v>0</v>
      </c>
      <c r="M119" s="102">
        <f t="shared" si="46"/>
        <v>6</v>
      </c>
      <c r="N119" s="103">
        <f t="shared" si="44"/>
        <v>0.25668449197860965</v>
      </c>
      <c r="O119" s="102">
        <f>SUM(O100:O118)</f>
        <v>139</v>
      </c>
      <c r="P119" s="102">
        <f t="shared" ref="P119:Q119" si="47">SUM(P100:P118)</f>
        <v>6</v>
      </c>
      <c r="Q119" s="102">
        <f t="shared" si="47"/>
        <v>0</v>
      </c>
    </row>
    <row r="120" spans="1:17" x14ac:dyDescent="0.6">
      <c r="A120" s="116" t="s">
        <v>113</v>
      </c>
      <c r="B120" s="93">
        <f>B86+B99+B119</f>
        <v>1129</v>
      </c>
      <c r="C120" s="93">
        <f t="shared" ref="C120:E120" si="48">C86+C99+C119</f>
        <v>877</v>
      </c>
      <c r="D120" s="93">
        <f t="shared" si="48"/>
        <v>252</v>
      </c>
      <c r="E120" s="93">
        <f t="shared" si="48"/>
        <v>0</v>
      </c>
      <c r="F120" s="94">
        <f t="shared" si="38"/>
        <v>0.77679362267493357</v>
      </c>
      <c r="G120" s="93">
        <f>G86+G99+G119</f>
        <v>2</v>
      </c>
      <c r="H120" s="93">
        <f t="shared" ref="H120:M120" si="49">H86+H99+H119</f>
        <v>60</v>
      </c>
      <c r="I120" s="93">
        <f t="shared" si="49"/>
        <v>128</v>
      </c>
      <c r="J120" s="93">
        <f t="shared" si="49"/>
        <v>124</v>
      </c>
      <c r="K120" s="93">
        <f t="shared" si="49"/>
        <v>12</v>
      </c>
      <c r="L120" s="93">
        <f t="shared" si="49"/>
        <v>1</v>
      </c>
      <c r="M120" s="93">
        <f t="shared" si="49"/>
        <v>40</v>
      </c>
      <c r="N120" s="94">
        <f t="shared" si="44"/>
        <v>0.34299065420560748</v>
      </c>
      <c r="O120" s="93">
        <f>O86+O99+O119</f>
        <v>703</v>
      </c>
      <c r="P120" s="93">
        <f t="shared" ref="P120:Q120" si="50">P86+P99+P119</f>
        <v>49</v>
      </c>
      <c r="Q120" s="93">
        <f t="shared" si="50"/>
        <v>10</v>
      </c>
    </row>
    <row r="121" spans="1:17" x14ac:dyDescent="0.6">
      <c r="A121" s="112"/>
      <c r="B121" s="93"/>
      <c r="C121" s="93"/>
      <c r="D121" s="93"/>
      <c r="E121" s="93"/>
      <c r="F121" s="94"/>
      <c r="G121" s="93"/>
      <c r="H121" s="93"/>
      <c r="I121" s="93"/>
      <c r="J121" s="93"/>
      <c r="K121" s="93"/>
      <c r="L121" s="93"/>
      <c r="M121" s="93"/>
      <c r="N121" s="94"/>
      <c r="O121" s="93"/>
      <c r="P121" s="93"/>
      <c r="Q121" s="93"/>
    </row>
    <row r="122" spans="1:17" x14ac:dyDescent="0.6">
      <c r="A122" s="117" t="s">
        <v>114</v>
      </c>
      <c r="B122" s="93"/>
      <c r="C122" s="93"/>
      <c r="D122" s="93"/>
      <c r="E122" s="93"/>
      <c r="F122" s="94"/>
      <c r="G122" s="93"/>
      <c r="H122" s="93"/>
      <c r="I122" s="93"/>
      <c r="J122" s="93"/>
      <c r="K122" s="93"/>
      <c r="L122" s="93"/>
      <c r="M122" s="93"/>
      <c r="N122" s="94"/>
      <c r="O122" s="93"/>
      <c r="P122" s="93"/>
      <c r="Q122" s="93"/>
    </row>
    <row r="123" spans="1:17" x14ac:dyDescent="0.6">
      <c r="A123" s="97" t="s">
        <v>115</v>
      </c>
      <c r="B123" s="89">
        <v>45</v>
      </c>
      <c r="C123" s="89">
        <v>37</v>
      </c>
      <c r="D123" s="89">
        <v>8</v>
      </c>
      <c r="E123" s="89">
        <v>0</v>
      </c>
      <c r="F123" s="90">
        <f t="shared" si="38"/>
        <v>0.82222222222222219</v>
      </c>
      <c r="G123" s="89">
        <v>0</v>
      </c>
      <c r="H123" s="89">
        <v>2</v>
      </c>
      <c r="I123" s="89">
        <v>0</v>
      </c>
      <c r="J123" s="89">
        <v>1</v>
      </c>
      <c r="K123" s="89">
        <v>0</v>
      </c>
      <c r="L123" s="89">
        <v>0</v>
      </c>
      <c r="M123" s="89">
        <v>0</v>
      </c>
      <c r="N123" s="90">
        <f t="shared" ref="N123:N136" si="51">(G123+H123+I123+J123+K123+L123+M123)/(E123+G123+H123+I123+J123+K123+L123+M123+O123)</f>
        <v>0.10714285714285714</v>
      </c>
      <c r="O123" s="89">
        <v>25</v>
      </c>
      <c r="P123" s="89">
        <v>16</v>
      </c>
      <c r="Q123" s="89">
        <v>1</v>
      </c>
    </row>
    <row r="124" spans="1:17" x14ac:dyDescent="0.6">
      <c r="A124" s="97" t="s">
        <v>116</v>
      </c>
      <c r="B124" s="89">
        <v>65</v>
      </c>
      <c r="C124" s="89">
        <v>37</v>
      </c>
      <c r="D124" s="89">
        <v>28</v>
      </c>
      <c r="E124" s="89">
        <v>0</v>
      </c>
      <c r="F124" s="90">
        <f t="shared" si="38"/>
        <v>0.56923076923076921</v>
      </c>
      <c r="G124" s="89">
        <v>0</v>
      </c>
      <c r="H124" s="89">
        <v>3</v>
      </c>
      <c r="I124" s="89">
        <v>2</v>
      </c>
      <c r="J124" s="89">
        <v>3</v>
      </c>
      <c r="K124" s="89">
        <v>0</v>
      </c>
      <c r="L124" s="89">
        <v>0</v>
      </c>
      <c r="M124" s="89">
        <v>2</v>
      </c>
      <c r="N124" s="90">
        <v>0.37</v>
      </c>
      <c r="O124" s="89">
        <v>17</v>
      </c>
      <c r="P124" s="89">
        <v>33</v>
      </c>
      <c r="Q124" s="89">
        <v>5</v>
      </c>
    </row>
    <row r="125" spans="1:17" x14ac:dyDescent="0.6">
      <c r="A125" s="97" t="s">
        <v>117</v>
      </c>
      <c r="B125" s="89">
        <v>42</v>
      </c>
      <c r="C125" s="89">
        <v>26</v>
      </c>
      <c r="D125" s="89">
        <v>16</v>
      </c>
      <c r="E125" s="89">
        <v>0</v>
      </c>
      <c r="F125" s="90">
        <f t="shared" si="38"/>
        <v>0.61904761904761907</v>
      </c>
      <c r="G125" s="89">
        <v>0</v>
      </c>
      <c r="H125" s="89">
        <v>5</v>
      </c>
      <c r="I125" s="89">
        <v>1</v>
      </c>
      <c r="J125" s="89">
        <v>2</v>
      </c>
      <c r="K125" s="89">
        <v>0</v>
      </c>
      <c r="L125" s="89">
        <v>0</v>
      </c>
      <c r="M125" s="89">
        <v>1</v>
      </c>
      <c r="N125" s="90">
        <f t="shared" si="51"/>
        <v>0.32142857142857145</v>
      </c>
      <c r="O125" s="89">
        <v>19</v>
      </c>
      <c r="P125" s="89">
        <v>14</v>
      </c>
      <c r="Q125" s="89">
        <v>0</v>
      </c>
    </row>
    <row r="126" spans="1:17" x14ac:dyDescent="0.6">
      <c r="A126" s="99" t="s">
        <v>22</v>
      </c>
      <c r="B126" s="102">
        <f>SUM(B123:B125)</f>
        <v>152</v>
      </c>
      <c r="C126" s="102">
        <f t="shared" ref="C126:E126" si="52">SUM(C123:C125)</f>
        <v>100</v>
      </c>
      <c r="D126" s="102">
        <f t="shared" si="52"/>
        <v>52</v>
      </c>
      <c r="E126" s="102">
        <f t="shared" si="52"/>
        <v>0</v>
      </c>
      <c r="F126" s="103">
        <f t="shared" si="38"/>
        <v>0.65789473684210531</v>
      </c>
      <c r="G126" s="102">
        <f>SUM(G123:G125)</f>
        <v>0</v>
      </c>
      <c r="H126" s="102">
        <f t="shared" ref="H126:M126" si="53">SUM(H123:H125)</f>
        <v>10</v>
      </c>
      <c r="I126" s="102">
        <f t="shared" si="53"/>
        <v>3</v>
      </c>
      <c r="J126" s="102">
        <f t="shared" si="53"/>
        <v>6</v>
      </c>
      <c r="K126" s="102">
        <f t="shared" si="53"/>
        <v>0</v>
      </c>
      <c r="L126" s="102">
        <f t="shared" si="53"/>
        <v>0</v>
      </c>
      <c r="M126" s="102">
        <f t="shared" si="53"/>
        <v>3</v>
      </c>
      <c r="N126" s="103">
        <f t="shared" si="51"/>
        <v>0.26506024096385544</v>
      </c>
      <c r="O126" s="102">
        <f>SUM(O123:O125)</f>
        <v>61</v>
      </c>
      <c r="P126" s="102">
        <f t="shared" ref="P126:Q126" si="54">SUM(P123:P125)</f>
        <v>63</v>
      </c>
      <c r="Q126" s="102">
        <f t="shared" si="54"/>
        <v>6</v>
      </c>
    </row>
    <row r="127" spans="1:17" x14ac:dyDescent="0.6">
      <c r="A127" s="97" t="s">
        <v>118</v>
      </c>
      <c r="B127" s="89">
        <v>33</v>
      </c>
      <c r="C127" s="89">
        <v>24</v>
      </c>
      <c r="D127" s="89">
        <v>9</v>
      </c>
      <c r="E127" s="89">
        <v>0</v>
      </c>
      <c r="F127" s="90">
        <f t="shared" si="38"/>
        <v>0.72727272727272729</v>
      </c>
      <c r="G127" s="89">
        <v>0</v>
      </c>
      <c r="H127" s="89">
        <v>0</v>
      </c>
      <c r="I127" s="89">
        <v>3</v>
      </c>
      <c r="J127" s="89">
        <v>3</v>
      </c>
      <c r="K127" s="89">
        <v>0</v>
      </c>
      <c r="L127" s="89">
        <v>0</v>
      </c>
      <c r="M127" s="89">
        <v>2</v>
      </c>
      <c r="N127" s="90">
        <v>0.4</v>
      </c>
      <c r="O127" s="89">
        <v>12</v>
      </c>
      <c r="P127" s="89">
        <v>12</v>
      </c>
      <c r="Q127" s="89">
        <v>1</v>
      </c>
    </row>
    <row r="128" spans="1:17" x14ac:dyDescent="0.6">
      <c r="A128" s="97" t="s">
        <v>119</v>
      </c>
      <c r="B128" s="89">
        <v>47</v>
      </c>
      <c r="C128" s="89">
        <v>40</v>
      </c>
      <c r="D128" s="89">
        <v>7</v>
      </c>
      <c r="E128" s="89">
        <v>0</v>
      </c>
      <c r="F128" s="90">
        <f t="shared" si="38"/>
        <v>0.85106382978723405</v>
      </c>
      <c r="G128" s="89">
        <v>0</v>
      </c>
      <c r="H128" s="89">
        <v>4</v>
      </c>
      <c r="I128" s="89">
        <v>6</v>
      </c>
      <c r="J128" s="89">
        <v>2</v>
      </c>
      <c r="K128" s="89">
        <v>0</v>
      </c>
      <c r="L128" s="89">
        <v>0</v>
      </c>
      <c r="M128" s="89">
        <v>0</v>
      </c>
      <c r="N128" s="90">
        <v>0.26100000000000001</v>
      </c>
      <c r="O128" s="89">
        <v>34</v>
      </c>
      <c r="P128" s="89">
        <v>0</v>
      </c>
      <c r="Q128" s="89">
        <v>1</v>
      </c>
    </row>
    <row r="129" spans="1:17" x14ac:dyDescent="0.6">
      <c r="A129" s="97" t="s">
        <v>120</v>
      </c>
      <c r="B129" s="89">
        <v>5</v>
      </c>
      <c r="C129" s="89">
        <v>3</v>
      </c>
      <c r="D129" s="89">
        <v>2</v>
      </c>
      <c r="E129" s="89">
        <v>0</v>
      </c>
      <c r="F129" s="90">
        <f t="shared" si="38"/>
        <v>0.6</v>
      </c>
      <c r="G129" s="89">
        <v>0</v>
      </c>
      <c r="H129" s="89">
        <v>0</v>
      </c>
      <c r="I129" s="89">
        <v>0</v>
      </c>
      <c r="J129" s="89">
        <v>0</v>
      </c>
      <c r="K129" s="89">
        <v>0</v>
      </c>
      <c r="L129" s="89">
        <v>0</v>
      </c>
      <c r="M129" s="89">
        <v>0</v>
      </c>
      <c r="N129" s="90">
        <f t="shared" si="51"/>
        <v>0</v>
      </c>
      <c r="O129" s="89">
        <v>3</v>
      </c>
      <c r="P129" s="89">
        <v>2</v>
      </c>
      <c r="Q129" s="89">
        <v>0</v>
      </c>
    </row>
    <row r="130" spans="1:17" x14ac:dyDescent="0.6">
      <c r="A130" s="97" t="s">
        <v>121</v>
      </c>
      <c r="B130" s="89">
        <v>21</v>
      </c>
      <c r="C130" s="89">
        <v>9</v>
      </c>
      <c r="D130" s="89">
        <v>12</v>
      </c>
      <c r="E130" s="89">
        <v>0</v>
      </c>
      <c r="F130" s="90">
        <f t="shared" si="38"/>
        <v>0.42857142857142855</v>
      </c>
      <c r="G130" s="89">
        <v>0</v>
      </c>
      <c r="H130" s="89">
        <v>1</v>
      </c>
      <c r="I130" s="89">
        <v>4</v>
      </c>
      <c r="J130" s="89">
        <v>4</v>
      </c>
      <c r="K130" s="89">
        <v>0</v>
      </c>
      <c r="L130" s="89">
        <v>0</v>
      </c>
      <c r="M130" s="89">
        <v>1</v>
      </c>
      <c r="N130" s="90">
        <v>0.58799999999999997</v>
      </c>
      <c r="O130" s="89">
        <v>7</v>
      </c>
      <c r="P130" s="89">
        <v>4</v>
      </c>
      <c r="Q130" s="89">
        <v>0</v>
      </c>
    </row>
    <row r="131" spans="1:17" x14ac:dyDescent="0.6">
      <c r="A131" s="97" t="s">
        <v>122</v>
      </c>
      <c r="B131" s="89">
        <v>38</v>
      </c>
      <c r="C131" s="89">
        <v>16</v>
      </c>
      <c r="D131" s="89">
        <v>22</v>
      </c>
      <c r="E131" s="89">
        <v>0</v>
      </c>
      <c r="F131" s="90">
        <f t="shared" si="38"/>
        <v>0.42105263157894735</v>
      </c>
      <c r="G131" s="89">
        <v>0</v>
      </c>
      <c r="H131" s="89">
        <v>0</v>
      </c>
      <c r="I131" s="89">
        <v>6</v>
      </c>
      <c r="J131" s="89">
        <v>6</v>
      </c>
      <c r="K131" s="89">
        <v>0</v>
      </c>
      <c r="L131" s="89">
        <v>0</v>
      </c>
      <c r="M131" s="89">
        <v>2</v>
      </c>
      <c r="N131" s="90">
        <v>0.36799999999999999</v>
      </c>
      <c r="O131" s="89">
        <v>24</v>
      </c>
      <c r="P131" s="89">
        <v>0</v>
      </c>
      <c r="Q131" s="89">
        <v>0</v>
      </c>
    </row>
    <row r="132" spans="1:17" x14ac:dyDescent="0.6">
      <c r="A132" s="99" t="s">
        <v>33</v>
      </c>
      <c r="B132" s="102">
        <f>SUM(B127:B131)</f>
        <v>144</v>
      </c>
      <c r="C132" s="102">
        <f t="shared" ref="C132:E132" si="55">SUM(C127:C131)</f>
        <v>92</v>
      </c>
      <c r="D132" s="102">
        <f t="shared" si="55"/>
        <v>52</v>
      </c>
      <c r="E132" s="102">
        <f t="shared" si="55"/>
        <v>0</v>
      </c>
      <c r="F132" s="103">
        <f t="shared" si="38"/>
        <v>0.63888888888888884</v>
      </c>
      <c r="G132" s="102">
        <f>SUM(G127:G131)</f>
        <v>0</v>
      </c>
      <c r="H132" s="102">
        <f t="shared" ref="H132:M132" si="56">SUM(H127:H131)</f>
        <v>5</v>
      </c>
      <c r="I132" s="102">
        <f t="shared" si="56"/>
        <v>19</v>
      </c>
      <c r="J132" s="102">
        <f t="shared" si="56"/>
        <v>15</v>
      </c>
      <c r="K132" s="102">
        <f t="shared" si="56"/>
        <v>0</v>
      </c>
      <c r="L132" s="102">
        <f t="shared" si="56"/>
        <v>0</v>
      </c>
      <c r="M132" s="102">
        <f t="shared" si="56"/>
        <v>5</v>
      </c>
      <c r="N132" s="103">
        <f t="shared" si="51"/>
        <v>0.35483870967741937</v>
      </c>
      <c r="O132" s="102">
        <f>SUM(O127:O131)</f>
        <v>80</v>
      </c>
      <c r="P132" s="102">
        <f t="shared" ref="P132:Q132" si="57">SUM(P127:P131)</f>
        <v>18</v>
      </c>
      <c r="Q132" s="102">
        <f t="shared" si="57"/>
        <v>2</v>
      </c>
    </row>
    <row r="133" spans="1:17" x14ac:dyDescent="0.6">
      <c r="A133" s="97" t="s">
        <v>123</v>
      </c>
      <c r="B133" s="89">
        <v>13</v>
      </c>
      <c r="C133" s="89">
        <v>12</v>
      </c>
      <c r="D133" s="89">
        <v>1</v>
      </c>
      <c r="E133" s="89">
        <v>0</v>
      </c>
      <c r="F133" s="90">
        <f t="shared" si="38"/>
        <v>0.92307692307692313</v>
      </c>
      <c r="G133" s="89">
        <v>0</v>
      </c>
      <c r="H133" s="89">
        <v>0</v>
      </c>
      <c r="I133" s="89">
        <v>1</v>
      </c>
      <c r="J133" s="89">
        <v>1</v>
      </c>
      <c r="K133" s="89">
        <v>0</v>
      </c>
      <c r="L133" s="89">
        <v>0</v>
      </c>
      <c r="M133" s="89">
        <v>0</v>
      </c>
      <c r="N133" s="90">
        <f t="shared" si="51"/>
        <v>0.2857142857142857</v>
      </c>
      <c r="O133" s="89">
        <v>5</v>
      </c>
      <c r="P133" s="89">
        <v>5</v>
      </c>
      <c r="Q133" s="89">
        <v>1</v>
      </c>
    </row>
    <row r="134" spans="1:17" x14ac:dyDescent="0.6">
      <c r="A134" s="97" t="s">
        <v>124</v>
      </c>
      <c r="B134" s="89">
        <v>22</v>
      </c>
      <c r="C134" s="89">
        <v>22</v>
      </c>
      <c r="D134" s="89">
        <v>0</v>
      </c>
      <c r="E134" s="89">
        <v>0</v>
      </c>
      <c r="F134" s="90">
        <f t="shared" si="38"/>
        <v>1</v>
      </c>
      <c r="G134" s="89">
        <v>0</v>
      </c>
      <c r="H134" s="89">
        <v>0</v>
      </c>
      <c r="I134" s="89">
        <v>4</v>
      </c>
      <c r="J134" s="89">
        <v>2</v>
      </c>
      <c r="K134" s="89">
        <v>0</v>
      </c>
      <c r="L134" s="89">
        <v>0</v>
      </c>
      <c r="M134" s="89">
        <v>0</v>
      </c>
      <c r="N134" s="90">
        <v>0.35299999999999998</v>
      </c>
      <c r="O134" s="89">
        <v>11</v>
      </c>
      <c r="P134" s="89">
        <v>5</v>
      </c>
      <c r="Q134" s="89">
        <v>0</v>
      </c>
    </row>
    <row r="135" spans="1:17" x14ac:dyDescent="0.6">
      <c r="A135" s="97" t="s">
        <v>125</v>
      </c>
      <c r="B135" s="89">
        <v>8</v>
      </c>
      <c r="C135" s="89">
        <v>7</v>
      </c>
      <c r="D135" s="89">
        <v>1</v>
      </c>
      <c r="E135" s="89">
        <v>0</v>
      </c>
      <c r="F135" s="90">
        <f t="shared" si="38"/>
        <v>0.875</v>
      </c>
      <c r="G135" s="89">
        <v>0</v>
      </c>
      <c r="H135" s="89">
        <v>1</v>
      </c>
      <c r="I135" s="89">
        <v>1</v>
      </c>
      <c r="J135" s="89">
        <v>0</v>
      </c>
      <c r="K135" s="89">
        <v>0</v>
      </c>
      <c r="L135" s="89">
        <v>0</v>
      </c>
      <c r="M135" s="89">
        <v>0</v>
      </c>
      <c r="N135" s="90">
        <v>0.25</v>
      </c>
      <c r="O135" s="89">
        <v>6</v>
      </c>
      <c r="P135" s="89">
        <v>0</v>
      </c>
      <c r="Q135" s="89">
        <v>0</v>
      </c>
    </row>
    <row r="136" spans="1:17" x14ac:dyDescent="0.6">
      <c r="A136" s="99" t="s">
        <v>38</v>
      </c>
      <c r="B136" s="102">
        <f>SUM(B133:B135)</f>
        <v>43</v>
      </c>
      <c r="C136" s="102">
        <f t="shared" ref="C136:E136" si="58">SUM(C133:C135)</f>
        <v>41</v>
      </c>
      <c r="D136" s="102">
        <f t="shared" si="58"/>
        <v>2</v>
      </c>
      <c r="E136" s="102">
        <f t="shared" si="58"/>
        <v>0</v>
      </c>
      <c r="F136" s="103">
        <f t="shared" si="38"/>
        <v>0.95348837209302328</v>
      </c>
      <c r="G136" s="102">
        <f>SUM(G133:G135)</f>
        <v>0</v>
      </c>
      <c r="H136" s="102">
        <f t="shared" ref="H136:M136" si="59">SUM(H133:H135)</f>
        <v>1</v>
      </c>
      <c r="I136" s="102">
        <f t="shared" si="59"/>
        <v>6</v>
      </c>
      <c r="J136" s="102">
        <f t="shared" si="59"/>
        <v>3</v>
      </c>
      <c r="K136" s="102">
        <f t="shared" si="59"/>
        <v>0</v>
      </c>
      <c r="L136" s="102">
        <f t="shared" si="59"/>
        <v>0</v>
      </c>
      <c r="M136" s="102">
        <f t="shared" si="59"/>
        <v>0</v>
      </c>
      <c r="N136" s="103">
        <f t="shared" si="51"/>
        <v>0.3125</v>
      </c>
      <c r="O136" s="102">
        <f>SUM(O133:O135)</f>
        <v>22</v>
      </c>
      <c r="P136" s="102">
        <f t="shared" ref="P136:Q136" si="60">SUM(P133:P135)</f>
        <v>10</v>
      </c>
      <c r="Q136" s="102">
        <f t="shared" si="60"/>
        <v>1</v>
      </c>
    </row>
    <row r="137" spans="1:17" x14ac:dyDescent="0.6">
      <c r="A137" s="116" t="s">
        <v>126</v>
      </c>
      <c r="B137" s="93">
        <v>339</v>
      </c>
      <c r="C137" s="93">
        <v>233</v>
      </c>
      <c r="D137" s="93">
        <v>106</v>
      </c>
      <c r="E137" s="93">
        <v>0</v>
      </c>
      <c r="F137" s="94">
        <f t="shared" si="38"/>
        <v>0.68731563421828912</v>
      </c>
      <c r="G137" s="93">
        <v>0</v>
      </c>
      <c r="H137" s="93">
        <v>16</v>
      </c>
      <c r="I137" s="93">
        <v>28</v>
      </c>
      <c r="J137" s="93">
        <v>24</v>
      </c>
      <c r="K137" s="93">
        <v>0</v>
      </c>
      <c r="L137" s="93">
        <v>0</v>
      </c>
      <c r="M137" s="93">
        <v>8</v>
      </c>
      <c r="N137" s="94">
        <v>0.318</v>
      </c>
      <c r="O137" s="93">
        <v>163</v>
      </c>
      <c r="P137" s="93">
        <v>91</v>
      </c>
      <c r="Q137" s="93">
        <v>9</v>
      </c>
    </row>
    <row r="138" spans="1:17" x14ac:dyDescent="0.6">
      <c r="A138" s="112"/>
      <c r="B138" s="93"/>
      <c r="C138" s="93"/>
      <c r="D138" s="93"/>
      <c r="E138" s="93"/>
      <c r="F138" s="94"/>
      <c r="G138" s="93"/>
      <c r="H138" s="93"/>
      <c r="I138" s="93"/>
      <c r="J138" s="93"/>
      <c r="K138" s="93"/>
      <c r="L138" s="93"/>
      <c r="M138" s="93"/>
      <c r="N138" s="94"/>
      <c r="O138" s="93"/>
      <c r="P138" s="93"/>
      <c r="Q138" s="93"/>
    </row>
    <row r="139" spans="1:17" x14ac:dyDescent="0.6">
      <c r="A139" s="117" t="s">
        <v>127</v>
      </c>
      <c r="B139" s="93"/>
      <c r="C139" s="93"/>
      <c r="D139" s="93"/>
      <c r="E139" s="93"/>
      <c r="F139" s="94"/>
      <c r="G139" s="93"/>
      <c r="H139" s="93"/>
      <c r="I139" s="93"/>
      <c r="J139" s="93"/>
      <c r="K139" s="93"/>
      <c r="L139" s="93"/>
      <c r="M139" s="93"/>
      <c r="N139" s="94"/>
      <c r="O139" s="93"/>
      <c r="P139" s="93"/>
      <c r="Q139" s="93"/>
    </row>
    <row r="140" spans="1:17" x14ac:dyDescent="0.6">
      <c r="A140" s="97" t="s">
        <v>128</v>
      </c>
      <c r="B140" s="89">
        <v>26</v>
      </c>
      <c r="C140" s="89">
        <v>16</v>
      </c>
      <c r="D140" s="89">
        <v>10</v>
      </c>
      <c r="E140" s="89">
        <v>0</v>
      </c>
      <c r="F140" s="90">
        <f t="shared" si="38"/>
        <v>0.61538461538461542</v>
      </c>
      <c r="G140" s="89">
        <v>0</v>
      </c>
      <c r="H140" s="89">
        <v>0</v>
      </c>
      <c r="I140" s="89">
        <v>0</v>
      </c>
      <c r="J140" s="89">
        <v>2</v>
      </c>
      <c r="K140" s="89">
        <v>0</v>
      </c>
      <c r="L140" s="89">
        <v>0</v>
      </c>
      <c r="M140" s="89">
        <v>2</v>
      </c>
      <c r="N140" s="90">
        <v>0.21099999999999999</v>
      </c>
      <c r="O140" s="89">
        <v>15</v>
      </c>
      <c r="P140" s="89">
        <v>6</v>
      </c>
      <c r="Q140" s="89">
        <v>1</v>
      </c>
    </row>
    <row r="141" spans="1:17" x14ac:dyDescent="0.6">
      <c r="A141" s="97" t="s">
        <v>129</v>
      </c>
      <c r="B141" s="89">
        <v>8</v>
      </c>
      <c r="C141" s="89">
        <v>8</v>
      </c>
      <c r="D141" s="89">
        <v>0</v>
      </c>
      <c r="E141" s="89">
        <v>0</v>
      </c>
      <c r="F141" s="90">
        <f t="shared" si="38"/>
        <v>1</v>
      </c>
      <c r="G141" s="89">
        <v>0</v>
      </c>
      <c r="H141" s="89">
        <v>0</v>
      </c>
      <c r="I141" s="89">
        <v>0</v>
      </c>
      <c r="J141" s="89">
        <v>0</v>
      </c>
      <c r="K141" s="89">
        <v>0</v>
      </c>
      <c r="L141" s="89">
        <v>0</v>
      </c>
      <c r="M141" s="89">
        <v>0</v>
      </c>
      <c r="N141" s="90">
        <f t="shared" ref="N141:N148" si="61">(G141+H141+I141+J141+K141+L141+M141)/(E141+G141+H141+I141+J141+K141+L141+M141+O141)</f>
        <v>0</v>
      </c>
      <c r="O141" s="89">
        <v>7</v>
      </c>
      <c r="P141" s="89">
        <v>1</v>
      </c>
      <c r="Q141" s="89">
        <v>0</v>
      </c>
    </row>
    <row r="142" spans="1:17" x14ac:dyDescent="0.6">
      <c r="A142" s="99" t="s">
        <v>22</v>
      </c>
      <c r="B142" s="102">
        <f>SUM(B140:B141)</f>
        <v>34</v>
      </c>
      <c r="C142" s="102">
        <f t="shared" ref="C142:E142" si="62">SUM(C140:C141)</f>
        <v>24</v>
      </c>
      <c r="D142" s="102">
        <f t="shared" si="62"/>
        <v>10</v>
      </c>
      <c r="E142" s="102">
        <f t="shared" si="62"/>
        <v>0</v>
      </c>
      <c r="F142" s="103">
        <f t="shared" si="38"/>
        <v>0.70588235294117652</v>
      </c>
      <c r="G142" s="102">
        <f>SUM(G140:G141)</f>
        <v>0</v>
      </c>
      <c r="H142" s="102">
        <f t="shared" ref="H142:M142" si="63">SUM(H140:H141)</f>
        <v>0</v>
      </c>
      <c r="I142" s="102">
        <f t="shared" si="63"/>
        <v>0</v>
      </c>
      <c r="J142" s="102">
        <f t="shared" si="63"/>
        <v>2</v>
      </c>
      <c r="K142" s="102">
        <f t="shared" si="63"/>
        <v>0</v>
      </c>
      <c r="L142" s="102">
        <f t="shared" si="63"/>
        <v>0</v>
      </c>
      <c r="M142" s="102">
        <f t="shared" si="63"/>
        <v>2</v>
      </c>
      <c r="N142" s="103">
        <f t="shared" si="61"/>
        <v>0.15384615384615385</v>
      </c>
      <c r="O142" s="102">
        <f>SUM(O140:O141)</f>
        <v>22</v>
      </c>
      <c r="P142" s="102">
        <f t="shared" ref="P142:Q142" si="64">SUM(P140:P141)</f>
        <v>7</v>
      </c>
      <c r="Q142" s="102">
        <f t="shared" si="64"/>
        <v>1</v>
      </c>
    </row>
    <row r="143" spans="1:17" x14ac:dyDescent="0.6">
      <c r="A143" s="97" t="s">
        <v>130</v>
      </c>
      <c r="B143" s="89">
        <v>14</v>
      </c>
      <c r="C143" s="89">
        <v>9</v>
      </c>
      <c r="D143" s="89">
        <v>5</v>
      </c>
      <c r="E143" s="89">
        <v>0</v>
      </c>
      <c r="F143" s="90">
        <f t="shared" si="38"/>
        <v>0.6428571428571429</v>
      </c>
      <c r="G143" s="89">
        <v>0</v>
      </c>
      <c r="H143" s="89">
        <v>1</v>
      </c>
      <c r="I143" s="89">
        <v>0</v>
      </c>
      <c r="J143" s="89">
        <v>1</v>
      </c>
      <c r="K143" s="89">
        <v>0</v>
      </c>
      <c r="L143" s="89">
        <v>0</v>
      </c>
      <c r="M143" s="89">
        <v>2</v>
      </c>
      <c r="N143" s="90">
        <v>0.28599999999999998</v>
      </c>
      <c r="O143" s="89">
        <v>10</v>
      </c>
      <c r="P143" s="89">
        <v>0</v>
      </c>
      <c r="Q143" s="89">
        <v>0</v>
      </c>
    </row>
    <row r="144" spans="1:17" x14ac:dyDescent="0.6">
      <c r="A144" s="97" t="s">
        <v>131</v>
      </c>
      <c r="B144" s="89">
        <v>6</v>
      </c>
      <c r="C144" s="89">
        <v>3</v>
      </c>
      <c r="D144" s="89">
        <v>3</v>
      </c>
      <c r="E144" s="89">
        <v>0</v>
      </c>
      <c r="F144" s="90">
        <f t="shared" si="38"/>
        <v>0.5</v>
      </c>
      <c r="G144" s="89">
        <v>0</v>
      </c>
      <c r="H144" s="89">
        <v>0</v>
      </c>
      <c r="I144" s="89">
        <v>0</v>
      </c>
      <c r="J144" s="89">
        <v>0</v>
      </c>
      <c r="K144" s="89">
        <v>0</v>
      </c>
      <c r="L144" s="89">
        <v>0</v>
      </c>
      <c r="M144" s="89">
        <v>0</v>
      </c>
      <c r="N144" s="90">
        <f t="shared" si="61"/>
        <v>0</v>
      </c>
      <c r="O144" s="89">
        <v>5</v>
      </c>
      <c r="P144" s="89">
        <v>0</v>
      </c>
      <c r="Q144" s="89">
        <v>1</v>
      </c>
    </row>
    <row r="145" spans="1:18" x14ac:dyDescent="0.6">
      <c r="A145" s="97" t="s">
        <v>132</v>
      </c>
      <c r="B145" s="89">
        <v>34</v>
      </c>
      <c r="C145" s="89">
        <v>19</v>
      </c>
      <c r="D145" s="89">
        <v>15</v>
      </c>
      <c r="E145" s="89">
        <v>0</v>
      </c>
      <c r="F145" s="90">
        <f t="shared" si="38"/>
        <v>0.55882352941176472</v>
      </c>
      <c r="G145" s="89">
        <v>0</v>
      </c>
      <c r="H145" s="89">
        <v>3</v>
      </c>
      <c r="I145" s="89">
        <v>1</v>
      </c>
      <c r="J145" s="89">
        <v>3</v>
      </c>
      <c r="K145" s="89">
        <v>0</v>
      </c>
      <c r="L145" s="89">
        <v>0</v>
      </c>
      <c r="M145" s="89">
        <v>0</v>
      </c>
      <c r="N145" s="90">
        <v>0.219</v>
      </c>
      <c r="O145" s="89">
        <v>25</v>
      </c>
      <c r="P145" s="89">
        <v>0</v>
      </c>
      <c r="Q145" s="89">
        <v>2</v>
      </c>
    </row>
    <row r="146" spans="1:18" x14ac:dyDescent="0.6">
      <c r="A146" s="99" t="s">
        <v>33</v>
      </c>
      <c r="B146" s="102">
        <f>SUM(B143:B145)</f>
        <v>54</v>
      </c>
      <c r="C146" s="102">
        <f t="shared" ref="C146:E146" si="65">SUM(C143:C145)</f>
        <v>31</v>
      </c>
      <c r="D146" s="102">
        <f t="shared" si="65"/>
        <v>23</v>
      </c>
      <c r="E146" s="102">
        <f t="shared" si="65"/>
        <v>0</v>
      </c>
      <c r="F146" s="103">
        <f t="shared" si="38"/>
        <v>0.57407407407407407</v>
      </c>
      <c r="G146" s="102">
        <f>SUM(G143:G145)</f>
        <v>0</v>
      </c>
      <c r="H146" s="102">
        <f t="shared" ref="H146:M146" si="66">SUM(H143:H145)</f>
        <v>4</v>
      </c>
      <c r="I146" s="102">
        <f t="shared" si="66"/>
        <v>1</v>
      </c>
      <c r="J146" s="102">
        <f t="shared" si="66"/>
        <v>4</v>
      </c>
      <c r="K146" s="102">
        <f t="shared" si="66"/>
        <v>0</v>
      </c>
      <c r="L146" s="102">
        <f t="shared" si="66"/>
        <v>0</v>
      </c>
      <c r="M146" s="102">
        <f t="shared" si="66"/>
        <v>2</v>
      </c>
      <c r="N146" s="103">
        <f t="shared" si="61"/>
        <v>0.21568627450980393</v>
      </c>
      <c r="O146" s="102">
        <f>SUM(O143:O145)</f>
        <v>40</v>
      </c>
      <c r="P146" s="102">
        <f t="shared" ref="P146:Q146" si="67">SUM(P143:P145)</f>
        <v>0</v>
      </c>
      <c r="Q146" s="102">
        <f t="shared" si="67"/>
        <v>3</v>
      </c>
    </row>
    <row r="147" spans="1:18" x14ac:dyDescent="0.6">
      <c r="A147" s="116" t="s">
        <v>133</v>
      </c>
      <c r="B147" s="93">
        <f>B142+B146</f>
        <v>88</v>
      </c>
      <c r="C147" s="93">
        <f t="shared" ref="C147:E147" si="68">C142+C146</f>
        <v>55</v>
      </c>
      <c r="D147" s="93">
        <f t="shared" si="68"/>
        <v>33</v>
      </c>
      <c r="E147" s="93">
        <f t="shared" si="68"/>
        <v>0</v>
      </c>
      <c r="F147" s="94">
        <f t="shared" si="38"/>
        <v>0.625</v>
      </c>
      <c r="G147" s="93">
        <f>G142+G146</f>
        <v>0</v>
      </c>
      <c r="H147" s="93">
        <f t="shared" ref="H147:M147" si="69">H142+H146</f>
        <v>4</v>
      </c>
      <c r="I147" s="93">
        <f t="shared" si="69"/>
        <v>1</v>
      </c>
      <c r="J147" s="93">
        <f t="shared" si="69"/>
        <v>6</v>
      </c>
      <c r="K147" s="93">
        <f t="shared" si="69"/>
        <v>0</v>
      </c>
      <c r="L147" s="93">
        <f t="shared" si="69"/>
        <v>0</v>
      </c>
      <c r="M147" s="93">
        <f t="shared" si="69"/>
        <v>4</v>
      </c>
      <c r="N147" s="94">
        <f t="shared" si="61"/>
        <v>0.19480519480519481</v>
      </c>
      <c r="O147" s="93">
        <f>+O142+O146</f>
        <v>62</v>
      </c>
      <c r="P147" s="93">
        <f t="shared" ref="P147:Q147" si="70">+P142+P146</f>
        <v>7</v>
      </c>
      <c r="Q147" s="93">
        <f t="shared" si="70"/>
        <v>4</v>
      </c>
    </row>
    <row r="148" spans="1:18" x14ac:dyDescent="0.6">
      <c r="A148" s="101" t="s">
        <v>134</v>
      </c>
      <c r="B148" s="93">
        <f>C148+D148+E148</f>
        <v>3276</v>
      </c>
      <c r="C148" s="93">
        <f>C28+C44+C62+C75+C120+C137+C147</f>
        <v>2178</v>
      </c>
      <c r="D148" s="93">
        <f t="shared" ref="D148:Q148" si="71">D28+D44+D62+D75+D120+D137+D147</f>
        <v>1098</v>
      </c>
      <c r="E148" s="93">
        <f t="shared" si="71"/>
        <v>0</v>
      </c>
      <c r="F148" s="94">
        <f t="shared" si="38"/>
        <v>0.6648351648351648</v>
      </c>
      <c r="G148" s="93">
        <f t="shared" si="71"/>
        <v>6</v>
      </c>
      <c r="H148" s="93">
        <f t="shared" si="71"/>
        <v>222</v>
      </c>
      <c r="I148" s="93">
        <f t="shared" si="71"/>
        <v>293</v>
      </c>
      <c r="J148" s="93">
        <f t="shared" si="71"/>
        <v>283</v>
      </c>
      <c r="K148" s="93">
        <f t="shared" si="71"/>
        <v>13</v>
      </c>
      <c r="L148" s="93">
        <f t="shared" si="71"/>
        <v>2</v>
      </c>
      <c r="M148" s="93">
        <f t="shared" si="71"/>
        <v>100</v>
      </c>
      <c r="N148" s="94">
        <f t="shared" si="61"/>
        <v>0.337000366703337</v>
      </c>
      <c r="O148" s="93">
        <f t="shared" si="71"/>
        <v>1808</v>
      </c>
      <c r="P148" s="93">
        <f t="shared" si="71"/>
        <v>497</v>
      </c>
      <c r="Q148" s="93">
        <f t="shared" si="71"/>
        <v>52</v>
      </c>
      <c r="R148" s="120"/>
    </row>
    <row r="149" spans="1:18" x14ac:dyDescent="0.6">
      <c r="A149" s="101" t="s">
        <v>151</v>
      </c>
      <c r="B149" s="89">
        <v>153</v>
      </c>
      <c r="C149" s="89">
        <v>109</v>
      </c>
      <c r="D149" s="89">
        <v>43</v>
      </c>
      <c r="E149" s="89">
        <v>1</v>
      </c>
      <c r="F149" s="90">
        <v>0.71699999999999997</v>
      </c>
      <c r="G149" s="89">
        <v>0</v>
      </c>
      <c r="H149" s="89">
        <v>9</v>
      </c>
      <c r="I149" s="89">
        <v>7</v>
      </c>
      <c r="J149" s="89">
        <v>7</v>
      </c>
      <c r="K149" s="89">
        <v>0</v>
      </c>
      <c r="L149" s="89">
        <v>0</v>
      </c>
      <c r="M149" s="89">
        <v>1</v>
      </c>
      <c r="N149" s="90">
        <v>0.32900000000000001</v>
      </c>
      <c r="O149" s="89">
        <v>49</v>
      </c>
      <c r="P149" s="89">
        <v>7</v>
      </c>
      <c r="Q149" s="89">
        <v>73</v>
      </c>
    </row>
    <row r="150" spans="1:18" x14ac:dyDescent="0.6">
      <c r="A150" s="76" t="s">
        <v>140</v>
      </c>
    </row>
    <row r="151" spans="1:18" x14ac:dyDescent="0.6">
      <c r="A151" s="77" t="s">
        <v>141</v>
      </c>
    </row>
  </sheetData>
  <pageMargins left="0.7" right="0.7" top="0.75" bottom="0.75" header="0.3" footer="0.3"/>
  <pageSetup scale="49" orientation="landscape" r:id="rId1"/>
  <headerFooter>
    <oddHeader>&amp;L&amp;"-,Bold"&amp;11Program Level Data&amp;C&amp;"-,Bold"&amp;11Table 37&amp;R&amp;"-,Bold"&amp;11Graduate Program Enrollment by Gender &amp; Ethnicity</oddHeader>
    <oddFooter>&amp;L&amp;"-,Bold"&amp;11Office of Institutional Research, UMass Boston</oddFooter>
  </headerFooter>
  <rowBreaks count="2" manualBreakCount="2">
    <brk id="62" max="16" man="1"/>
    <brk id="120" max="1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145"/>
  <sheetViews>
    <sheetView zoomScaleNormal="100" workbookViewId="0">
      <selection activeCell="A142" sqref="A142"/>
    </sheetView>
  </sheetViews>
  <sheetFormatPr defaultColWidth="8.84765625" defaultRowHeight="15.6" x14ac:dyDescent="0.6"/>
  <cols>
    <col min="1" max="1" width="42.5" style="106" customWidth="1"/>
    <col min="2" max="2" width="7" style="106" customWidth="1"/>
    <col min="3" max="3" width="8" style="106" customWidth="1"/>
    <col min="4" max="4" width="7.09765625" style="106" customWidth="1"/>
    <col min="5" max="5" width="7.84765625" style="106" customWidth="1"/>
    <col min="6" max="6" width="10.5" style="106" customWidth="1"/>
    <col min="7" max="7" width="14.84765625" style="106" customWidth="1"/>
    <col min="8" max="8" width="6.09765625" style="106" customWidth="1"/>
    <col min="9" max="9" width="14.84765625" style="106" customWidth="1"/>
    <col min="10" max="10" width="10.5" style="106" customWidth="1"/>
    <col min="11" max="11" width="12" style="106" customWidth="1"/>
    <col min="12" max="12" width="16.59765625" style="106" customWidth="1"/>
    <col min="13" max="13" width="10.84765625" style="106" customWidth="1"/>
    <col min="14" max="14" width="13" style="106" customWidth="1"/>
    <col min="15" max="15" width="8.59765625" style="106" customWidth="1"/>
    <col min="16" max="16" width="12.5" style="106" customWidth="1"/>
    <col min="17" max="17" width="12.09765625" style="106" customWidth="1"/>
    <col min="18" max="27" width="9" style="107"/>
  </cols>
  <sheetData>
    <row r="1" spans="1:18" ht="20.399999999999999" x14ac:dyDescent="0.75">
      <c r="A1" s="12" t="s">
        <v>152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9"/>
    </row>
    <row r="2" spans="1:18" ht="29.4" thickBot="1" x14ac:dyDescent="0.65">
      <c r="A2" s="108"/>
      <c r="B2" s="109" t="s">
        <v>1</v>
      </c>
      <c r="C2" s="109" t="s">
        <v>2</v>
      </c>
      <c r="D2" s="109" t="s">
        <v>3</v>
      </c>
      <c r="E2" s="109" t="s">
        <v>4</v>
      </c>
      <c r="F2" s="109" t="s">
        <v>5</v>
      </c>
      <c r="G2" s="110" t="s">
        <v>6</v>
      </c>
      <c r="H2" s="109" t="s">
        <v>7</v>
      </c>
      <c r="I2" s="110" t="s">
        <v>8</v>
      </c>
      <c r="J2" s="110" t="s">
        <v>9</v>
      </c>
      <c r="K2" s="109" t="s">
        <v>10</v>
      </c>
      <c r="L2" s="110" t="s">
        <v>11</v>
      </c>
      <c r="M2" s="110" t="s">
        <v>12</v>
      </c>
      <c r="N2" s="110" t="s">
        <v>13</v>
      </c>
      <c r="O2" s="109" t="s">
        <v>14</v>
      </c>
      <c r="P2" s="110" t="s">
        <v>15</v>
      </c>
      <c r="Q2" s="109" t="s">
        <v>16</v>
      </c>
      <c r="R2" s="129"/>
    </row>
    <row r="3" spans="1:18" x14ac:dyDescent="0.6">
      <c r="A3" s="115" t="s">
        <v>17</v>
      </c>
      <c r="B3" s="108"/>
      <c r="C3" s="108"/>
      <c r="D3" s="108"/>
      <c r="E3" s="108"/>
      <c r="F3" s="108"/>
      <c r="G3" s="111"/>
      <c r="H3" s="108"/>
      <c r="I3" s="111"/>
      <c r="J3" s="111"/>
      <c r="K3" s="108"/>
      <c r="L3" s="111"/>
      <c r="M3" s="111"/>
      <c r="N3" s="111"/>
      <c r="O3" s="108"/>
      <c r="P3" s="111"/>
      <c r="Q3" s="108"/>
      <c r="R3" s="129"/>
    </row>
    <row r="4" spans="1:18" x14ac:dyDescent="0.6">
      <c r="A4" s="97" t="s">
        <v>153</v>
      </c>
      <c r="B4" s="89">
        <v>15</v>
      </c>
      <c r="C4" s="89">
        <v>12</v>
      </c>
      <c r="D4" s="89">
        <v>3</v>
      </c>
      <c r="E4" s="89">
        <v>0</v>
      </c>
      <c r="F4" s="90">
        <f>C4/B4</f>
        <v>0.8</v>
      </c>
      <c r="G4" s="89">
        <v>0</v>
      </c>
      <c r="H4" s="89">
        <v>0</v>
      </c>
      <c r="I4" s="89">
        <v>0</v>
      </c>
      <c r="J4" s="89">
        <v>2</v>
      </c>
      <c r="K4" s="89">
        <v>0</v>
      </c>
      <c r="L4" s="89">
        <v>0</v>
      </c>
      <c r="M4" s="89">
        <v>0</v>
      </c>
      <c r="N4" s="90">
        <f>(G4+H4+I4+J4+K4+L4+M4)/(E4+G4+H4+I4+J4+K4+L4+M4+O4)</f>
        <v>0.33333333333333331</v>
      </c>
      <c r="O4" s="89">
        <v>4</v>
      </c>
      <c r="P4" s="89">
        <v>8</v>
      </c>
      <c r="Q4" s="89">
        <v>1</v>
      </c>
      <c r="R4" s="133"/>
    </row>
    <row r="5" spans="1:18" x14ac:dyDescent="0.6">
      <c r="A5" s="97" t="s">
        <v>19</v>
      </c>
      <c r="B5" s="89">
        <v>49</v>
      </c>
      <c r="C5" s="89">
        <v>40</v>
      </c>
      <c r="D5" s="89">
        <v>9</v>
      </c>
      <c r="E5" s="89">
        <v>0</v>
      </c>
      <c r="F5" s="90">
        <f t="shared" ref="F5:F76" si="0">C5/B5</f>
        <v>0.81632653061224492</v>
      </c>
      <c r="G5" s="89">
        <v>0</v>
      </c>
      <c r="H5" s="89">
        <v>4</v>
      </c>
      <c r="I5" s="89">
        <v>9</v>
      </c>
      <c r="J5" s="89">
        <v>9</v>
      </c>
      <c r="K5" s="89">
        <v>0</v>
      </c>
      <c r="L5" s="89">
        <v>0</v>
      </c>
      <c r="M5" s="89">
        <v>3</v>
      </c>
      <c r="N5" s="90">
        <f t="shared" ref="N5:N76" si="1">(G5+H5+I5+J5+K5+L5+M5)/(E5+G5+H5+I5+J5+K5+L5+M5+O5)</f>
        <v>0.58139534883720934</v>
      </c>
      <c r="O5" s="89">
        <v>18</v>
      </c>
      <c r="P5" s="89">
        <v>6</v>
      </c>
      <c r="Q5" s="89">
        <v>0</v>
      </c>
      <c r="R5" s="133"/>
    </row>
    <row r="6" spans="1:18" x14ac:dyDescent="0.6">
      <c r="A6" s="97" t="s">
        <v>143</v>
      </c>
      <c r="B6" s="89">
        <v>16</v>
      </c>
      <c r="C6" s="89">
        <v>10</v>
      </c>
      <c r="D6" s="89">
        <v>6</v>
      </c>
      <c r="E6" s="89">
        <v>0</v>
      </c>
      <c r="F6" s="90">
        <f t="shared" si="0"/>
        <v>0.625</v>
      </c>
      <c r="G6" s="89">
        <v>1</v>
      </c>
      <c r="H6" s="89">
        <v>0</v>
      </c>
      <c r="I6" s="89">
        <v>0</v>
      </c>
      <c r="J6" s="89">
        <v>2</v>
      </c>
      <c r="K6" s="89">
        <v>0</v>
      </c>
      <c r="L6" s="89">
        <v>0</v>
      </c>
      <c r="M6" s="89">
        <v>1</v>
      </c>
      <c r="N6" s="90">
        <f t="shared" si="1"/>
        <v>0.36363636363636365</v>
      </c>
      <c r="O6" s="89">
        <v>7</v>
      </c>
      <c r="P6" s="89">
        <v>5</v>
      </c>
      <c r="Q6" s="89">
        <v>0</v>
      </c>
      <c r="R6" s="133"/>
    </row>
    <row r="7" spans="1:18" x14ac:dyDescent="0.6">
      <c r="A7" s="97" t="s">
        <v>21</v>
      </c>
      <c r="B7" s="89">
        <v>35</v>
      </c>
      <c r="C7" s="89">
        <v>24</v>
      </c>
      <c r="D7" s="89">
        <v>11</v>
      </c>
      <c r="E7" s="89">
        <v>0</v>
      </c>
      <c r="F7" s="90">
        <f t="shared" si="0"/>
        <v>0.68571428571428572</v>
      </c>
      <c r="G7" s="89">
        <v>0</v>
      </c>
      <c r="H7" s="89">
        <v>2</v>
      </c>
      <c r="I7" s="89">
        <v>2</v>
      </c>
      <c r="J7" s="89">
        <v>3</v>
      </c>
      <c r="K7" s="89">
        <v>0</v>
      </c>
      <c r="L7" s="89">
        <v>0</v>
      </c>
      <c r="M7" s="89">
        <v>1</v>
      </c>
      <c r="N7" s="90">
        <f t="shared" si="1"/>
        <v>0.22857142857142856</v>
      </c>
      <c r="O7" s="89">
        <v>27</v>
      </c>
      <c r="P7" s="89">
        <v>0</v>
      </c>
      <c r="Q7" s="89">
        <v>0</v>
      </c>
      <c r="R7" s="133"/>
    </row>
    <row r="8" spans="1:18" x14ac:dyDescent="0.6">
      <c r="A8" s="99" t="s">
        <v>22</v>
      </c>
      <c r="B8" s="102">
        <f>SUM(B4:B7)</f>
        <v>115</v>
      </c>
      <c r="C8" s="102">
        <f>SUM(C4:C7)</f>
        <v>86</v>
      </c>
      <c r="D8" s="102">
        <f t="shared" ref="D8:E8" si="2">SUM(D4:D7)</f>
        <v>29</v>
      </c>
      <c r="E8" s="102">
        <f t="shared" si="2"/>
        <v>0</v>
      </c>
      <c r="F8" s="103">
        <f t="shared" si="0"/>
        <v>0.74782608695652175</v>
      </c>
      <c r="G8" s="102">
        <f>SUM(G4:G7)</f>
        <v>1</v>
      </c>
      <c r="H8" s="102">
        <f t="shared" ref="H8:M8" si="3">SUM(H4:H7)</f>
        <v>6</v>
      </c>
      <c r="I8" s="102">
        <f t="shared" si="3"/>
        <v>11</v>
      </c>
      <c r="J8" s="102">
        <f t="shared" si="3"/>
        <v>16</v>
      </c>
      <c r="K8" s="102">
        <f t="shared" si="3"/>
        <v>0</v>
      </c>
      <c r="L8" s="102">
        <f t="shared" si="3"/>
        <v>0</v>
      </c>
      <c r="M8" s="102">
        <f t="shared" si="3"/>
        <v>5</v>
      </c>
      <c r="N8" s="103">
        <f t="shared" si="1"/>
        <v>0.41052631578947368</v>
      </c>
      <c r="O8" s="102">
        <f>SUM(O4:O7)</f>
        <v>56</v>
      </c>
      <c r="P8" s="102">
        <f t="shared" ref="P8:Q8" si="4">SUM(P4:P7)</f>
        <v>19</v>
      </c>
      <c r="Q8" s="102">
        <f t="shared" si="4"/>
        <v>1</v>
      </c>
      <c r="R8" s="133"/>
    </row>
    <row r="9" spans="1:18" x14ac:dyDescent="0.6">
      <c r="A9" s="97" t="s">
        <v>23</v>
      </c>
      <c r="B9" s="89">
        <v>12</v>
      </c>
      <c r="C9" s="89">
        <v>8</v>
      </c>
      <c r="D9" s="89">
        <v>4</v>
      </c>
      <c r="E9" s="89">
        <v>0</v>
      </c>
      <c r="F9" s="90">
        <f t="shared" si="0"/>
        <v>0.66666666666666663</v>
      </c>
      <c r="G9" s="89">
        <v>0</v>
      </c>
      <c r="H9" s="89">
        <v>0</v>
      </c>
      <c r="I9" s="89">
        <v>0</v>
      </c>
      <c r="J9" s="89">
        <v>2</v>
      </c>
      <c r="K9" s="89">
        <v>0</v>
      </c>
      <c r="L9" s="89">
        <v>0</v>
      </c>
      <c r="M9" s="89">
        <v>0</v>
      </c>
      <c r="N9" s="90">
        <f t="shared" si="1"/>
        <v>0.16666666666666666</v>
      </c>
      <c r="O9" s="89">
        <v>10</v>
      </c>
      <c r="P9" s="89">
        <v>0</v>
      </c>
      <c r="Q9" s="89">
        <v>0</v>
      </c>
      <c r="R9" s="133"/>
    </row>
    <row r="10" spans="1:18" x14ac:dyDescent="0.6">
      <c r="A10" s="97" t="s">
        <v>24</v>
      </c>
      <c r="B10" s="89">
        <v>13</v>
      </c>
      <c r="C10" s="89">
        <v>7</v>
      </c>
      <c r="D10" s="89">
        <v>6</v>
      </c>
      <c r="E10" s="89">
        <v>0</v>
      </c>
      <c r="F10" s="90">
        <f t="shared" si="0"/>
        <v>0.53846153846153844</v>
      </c>
      <c r="G10" s="89">
        <v>0</v>
      </c>
      <c r="H10" s="89">
        <v>1</v>
      </c>
      <c r="I10" s="89">
        <v>0</v>
      </c>
      <c r="J10" s="89">
        <v>1</v>
      </c>
      <c r="K10" s="89">
        <v>0</v>
      </c>
      <c r="L10" s="89">
        <v>0</v>
      </c>
      <c r="M10" s="89">
        <v>1</v>
      </c>
      <c r="N10" s="90">
        <f t="shared" si="1"/>
        <v>0.3</v>
      </c>
      <c r="O10" s="89">
        <v>7</v>
      </c>
      <c r="P10" s="89">
        <v>2</v>
      </c>
      <c r="Q10" s="89">
        <v>1</v>
      </c>
      <c r="R10" s="133"/>
    </row>
    <row r="11" spans="1:18" x14ac:dyDescent="0.6">
      <c r="A11" s="97" t="s">
        <v>25</v>
      </c>
      <c r="B11" s="89">
        <v>118</v>
      </c>
      <c r="C11" s="89">
        <v>81</v>
      </c>
      <c r="D11" s="89">
        <v>36</v>
      </c>
      <c r="E11" s="89">
        <v>1</v>
      </c>
      <c r="F11" s="90">
        <f t="shared" si="0"/>
        <v>0.68644067796610164</v>
      </c>
      <c r="G11" s="89">
        <v>0</v>
      </c>
      <c r="H11" s="89">
        <v>12</v>
      </c>
      <c r="I11" s="89">
        <v>7</v>
      </c>
      <c r="J11" s="89">
        <v>12</v>
      </c>
      <c r="K11" s="89">
        <v>0</v>
      </c>
      <c r="L11" s="89">
        <v>0</v>
      </c>
      <c r="M11" s="89">
        <v>2</v>
      </c>
      <c r="N11" s="90">
        <f t="shared" si="1"/>
        <v>0.29464285714285715</v>
      </c>
      <c r="O11" s="89">
        <v>78</v>
      </c>
      <c r="P11" s="89">
        <v>1</v>
      </c>
      <c r="Q11" s="89">
        <v>6</v>
      </c>
      <c r="R11" s="133"/>
    </row>
    <row r="12" spans="1:18" x14ac:dyDescent="0.6">
      <c r="A12" s="97" t="s">
        <v>26</v>
      </c>
      <c r="B12" s="89">
        <v>6</v>
      </c>
      <c r="C12" s="89">
        <v>5</v>
      </c>
      <c r="D12" s="89">
        <v>1</v>
      </c>
      <c r="E12" s="89">
        <v>0</v>
      </c>
      <c r="F12" s="90">
        <f t="shared" si="0"/>
        <v>0.83333333333333337</v>
      </c>
      <c r="G12" s="89">
        <v>0</v>
      </c>
      <c r="H12" s="89">
        <v>0</v>
      </c>
      <c r="I12" s="89">
        <v>0</v>
      </c>
      <c r="J12" s="89">
        <v>0</v>
      </c>
      <c r="K12" s="89">
        <v>0</v>
      </c>
      <c r="L12" s="89">
        <v>0</v>
      </c>
      <c r="M12" s="89">
        <v>0</v>
      </c>
      <c r="N12" s="90">
        <f t="shared" si="1"/>
        <v>0</v>
      </c>
      <c r="O12" s="89">
        <v>6</v>
      </c>
      <c r="P12" s="89">
        <v>0</v>
      </c>
      <c r="Q12" s="89">
        <v>0</v>
      </c>
      <c r="R12" s="133"/>
    </row>
    <row r="13" spans="1:18" x14ac:dyDescent="0.6">
      <c r="A13" s="97" t="s">
        <v>27</v>
      </c>
      <c r="B13" s="89">
        <v>28</v>
      </c>
      <c r="C13" s="89">
        <v>16</v>
      </c>
      <c r="D13" s="89">
        <v>12</v>
      </c>
      <c r="E13" s="89">
        <v>0</v>
      </c>
      <c r="F13" s="90">
        <f t="shared" si="0"/>
        <v>0.5714285714285714</v>
      </c>
      <c r="G13" s="89">
        <v>0</v>
      </c>
      <c r="H13" s="89">
        <v>2</v>
      </c>
      <c r="I13" s="89">
        <v>2</v>
      </c>
      <c r="J13" s="89">
        <v>0</v>
      </c>
      <c r="K13" s="89">
        <v>0</v>
      </c>
      <c r="L13" s="89">
        <v>0</v>
      </c>
      <c r="M13" s="89">
        <v>4</v>
      </c>
      <c r="N13" s="90">
        <f t="shared" si="1"/>
        <v>0.29629629629629628</v>
      </c>
      <c r="O13" s="89">
        <v>19</v>
      </c>
      <c r="P13" s="89">
        <v>0</v>
      </c>
      <c r="Q13" s="89">
        <v>1</v>
      </c>
      <c r="R13" s="133"/>
    </row>
    <row r="14" spans="1:18" x14ac:dyDescent="0.6">
      <c r="A14" s="97" t="s">
        <v>28</v>
      </c>
      <c r="B14" s="89">
        <v>13</v>
      </c>
      <c r="C14" s="89">
        <v>9</v>
      </c>
      <c r="D14" s="89">
        <v>4</v>
      </c>
      <c r="E14" s="89">
        <v>0</v>
      </c>
      <c r="F14" s="90">
        <f t="shared" si="0"/>
        <v>0.69230769230769229</v>
      </c>
      <c r="G14" s="89">
        <v>0</v>
      </c>
      <c r="H14" s="89">
        <v>1</v>
      </c>
      <c r="I14" s="89">
        <v>6</v>
      </c>
      <c r="J14" s="89">
        <v>0</v>
      </c>
      <c r="K14" s="89">
        <v>0</v>
      </c>
      <c r="L14" s="89">
        <v>0</v>
      </c>
      <c r="M14" s="89">
        <v>2</v>
      </c>
      <c r="N14" s="90">
        <f t="shared" si="1"/>
        <v>0.69230769230769229</v>
      </c>
      <c r="O14" s="89">
        <v>4</v>
      </c>
      <c r="P14" s="89">
        <v>0</v>
      </c>
      <c r="Q14" s="89">
        <v>0</v>
      </c>
      <c r="R14" s="133"/>
    </row>
    <row r="15" spans="1:18" x14ac:dyDescent="0.6">
      <c r="A15" s="97" t="s">
        <v>143</v>
      </c>
      <c r="B15" s="89">
        <v>1</v>
      </c>
      <c r="C15" s="89">
        <v>1</v>
      </c>
      <c r="D15" s="89">
        <v>0</v>
      </c>
      <c r="E15" s="89">
        <v>0</v>
      </c>
      <c r="F15" s="90">
        <f t="shared" si="0"/>
        <v>1</v>
      </c>
      <c r="G15" s="89">
        <v>0</v>
      </c>
      <c r="H15" s="89">
        <v>0</v>
      </c>
      <c r="I15" s="89">
        <v>1</v>
      </c>
      <c r="J15" s="89">
        <v>0</v>
      </c>
      <c r="K15" s="89">
        <v>0</v>
      </c>
      <c r="L15" s="89">
        <v>0</v>
      </c>
      <c r="M15" s="89">
        <v>0</v>
      </c>
      <c r="N15" s="90">
        <f t="shared" si="1"/>
        <v>1</v>
      </c>
      <c r="O15" s="89">
        <v>0</v>
      </c>
      <c r="P15" s="89">
        <v>0</v>
      </c>
      <c r="Q15" s="89">
        <v>0</v>
      </c>
      <c r="R15" s="133"/>
    </row>
    <row r="16" spans="1:18" x14ac:dyDescent="0.6">
      <c r="A16" s="97" t="s">
        <v>29</v>
      </c>
      <c r="B16" s="89">
        <v>51</v>
      </c>
      <c r="C16" s="89">
        <v>39</v>
      </c>
      <c r="D16" s="89">
        <v>12</v>
      </c>
      <c r="E16" s="89">
        <v>0</v>
      </c>
      <c r="F16" s="90">
        <f t="shared" si="0"/>
        <v>0.76470588235294112</v>
      </c>
      <c r="G16" s="89">
        <v>0</v>
      </c>
      <c r="H16" s="89">
        <v>1</v>
      </c>
      <c r="I16" s="89">
        <v>0</v>
      </c>
      <c r="J16" s="89">
        <v>2</v>
      </c>
      <c r="K16" s="89">
        <v>0</v>
      </c>
      <c r="L16" s="89">
        <v>0</v>
      </c>
      <c r="M16" s="89">
        <v>4</v>
      </c>
      <c r="N16" s="90">
        <f t="shared" si="1"/>
        <v>0.14285714285714285</v>
      </c>
      <c r="O16" s="89">
        <v>42</v>
      </c>
      <c r="P16" s="89">
        <v>1</v>
      </c>
      <c r="Q16" s="89">
        <v>1</v>
      </c>
      <c r="R16" s="133"/>
    </row>
    <row r="17" spans="1:18" x14ac:dyDescent="0.6">
      <c r="A17" s="97" t="s">
        <v>30</v>
      </c>
      <c r="B17" s="89">
        <v>43</v>
      </c>
      <c r="C17" s="89">
        <v>24</v>
      </c>
      <c r="D17" s="89">
        <v>19</v>
      </c>
      <c r="E17" s="89">
        <v>0</v>
      </c>
      <c r="F17" s="90">
        <f t="shared" si="0"/>
        <v>0.55813953488372092</v>
      </c>
      <c r="G17" s="89">
        <v>0</v>
      </c>
      <c r="H17" s="89">
        <v>0</v>
      </c>
      <c r="I17" s="89">
        <v>1</v>
      </c>
      <c r="J17" s="89">
        <v>3</v>
      </c>
      <c r="K17" s="89">
        <v>0</v>
      </c>
      <c r="L17" s="89">
        <v>0</v>
      </c>
      <c r="M17" s="89">
        <v>1</v>
      </c>
      <c r="N17" s="90">
        <f t="shared" si="1"/>
        <v>0.12195121951219512</v>
      </c>
      <c r="O17" s="89">
        <v>36</v>
      </c>
      <c r="P17" s="89">
        <v>0</v>
      </c>
      <c r="Q17" s="89">
        <v>2</v>
      </c>
      <c r="R17" s="133"/>
    </row>
    <row r="18" spans="1:18" x14ac:dyDescent="0.6">
      <c r="A18" s="97" t="s">
        <v>31</v>
      </c>
      <c r="B18" s="89">
        <v>81</v>
      </c>
      <c r="C18" s="89">
        <v>44</v>
      </c>
      <c r="D18" s="89">
        <v>37</v>
      </c>
      <c r="E18" s="89">
        <v>0</v>
      </c>
      <c r="F18" s="90">
        <f t="shared" si="0"/>
        <v>0.54320987654320985</v>
      </c>
      <c r="G18" s="89">
        <v>0</v>
      </c>
      <c r="H18" s="89">
        <v>3</v>
      </c>
      <c r="I18" s="89">
        <v>3</v>
      </c>
      <c r="J18" s="89">
        <v>2</v>
      </c>
      <c r="K18" s="89">
        <v>0</v>
      </c>
      <c r="L18" s="89">
        <v>0</v>
      </c>
      <c r="M18" s="89">
        <v>1</v>
      </c>
      <c r="N18" s="90">
        <f t="shared" si="1"/>
        <v>0.11392405063291139</v>
      </c>
      <c r="O18" s="89">
        <v>70</v>
      </c>
      <c r="P18" s="89">
        <v>1</v>
      </c>
      <c r="Q18" s="89">
        <v>1</v>
      </c>
      <c r="R18" s="133"/>
    </row>
    <row r="19" spans="1:18" x14ac:dyDescent="0.6">
      <c r="A19" s="97" t="s">
        <v>32</v>
      </c>
      <c r="B19" s="89">
        <v>9</v>
      </c>
      <c r="C19" s="89">
        <v>2</v>
      </c>
      <c r="D19" s="89">
        <v>7</v>
      </c>
      <c r="E19" s="89">
        <v>0</v>
      </c>
      <c r="F19" s="90">
        <f t="shared" si="0"/>
        <v>0.22222222222222221</v>
      </c>
      <c r="G19" s="89">
        <v>0</v>
      </c>
      <c r="H19" s="89">
        <v>1</v>
      </c>
      <c r="I19" s="89">
        <v>0</v>
      </c>
      <c r="J19" s="89">
        <v>0</v>
      </c>
      <c r="K19" s="89">
        <v>0</v>
      </c>
      <c r="L19" s="89">
        <v>0</v>
      </c>
      <c r="M19" s="89">
        <v>0</v>
      </c>
      <c r="N19" s="90">
        <f t="shared" si="1"/>
        <v>0.1111111111111111</v>
      </c>
      <c r="O19" s="89">
        <v>8</v>
      </c>
      <c r="P19" s="89">
        <v>0</v>
      </c>
      <c r="Q19" s="89">
        <v>0</v>
      </c>
      <c r="R19" s="133"/>
    </row>
    <row r="20" spans="1:18" x14ac:dyDescent="0.6">
      <c r="A20" s="99" t="s">
        <v>33</v>
      </c>
      <c r="B20" s="102">
        <f>SUM(B9:B19)</f>
        <v>375</v>
      </c>
      <c r="C20" s="102">
        <f t="shared" ref="C20:E20" si="5">SUM(C9:C19)</f>
        <v>236</v>
      </c>
      <c r="D20" s="102">
        <f t="shared" si="5"/>
        <v>138</v>
      </c>
      <c r="E20" s="102">
        <f t="shared" si="5"/>
        <v>1</v>
      </c>
      <c r="F20" s="103">
        <f t="shared" si="0"/>
        <v>0.6293333333333333</v>
      </c>
      <c r="G20" s="102">
        <f>SUM(G9:G19)</f>
        <v>0</v>
      </c>
      <c r="H20" s="102">
        <f t="shared" ref="H20:M20" si="6">SUM(H9:H19)</f>
        <v>21</v>
      </c>
      <c r="I20" s="102">
        <f t="shared" si="6"/>
        <v>20</v>
      </c>
      <c r="J20" s="102">
        <f t="shared" si="6"/>
        <v>22</v>
      </c>
      <c r="K20" s="102">
        <f t="shared" si="6"/>
        <v>0</v>
      </c>
      <c r="L20" s="102">
        <f t="shared" si="6"/>
        <v>0</v>
      </c>
      <c r="M20" s="102">
        <f t="shared" si="6"/>
        <v>15</v>
      </c>
      <c r="N20" s="103">
        <f t="shared" si="1"/>
        <v>0.21727019498607242</v>
      </c>
      <c r="O20" s="102">
        <f>SUM(O9:O19)</f>
        <v>280</v>
      </c>
      <c r="P20" s="102">
        <f t="shared" ref="P20:Q20" si="7">SUM(P9:P19)</f>
        <v>5</v>
      </c>
      <c r="Q20" s="102">
        <f t="shared" si="7"/>
        <v>12</v>
      </c>
      <c r="R20" s="133"/>
    </row>
    <row r="21" spans="1:18" x14ac:dyDescent="0.6">
      <c r="A21" s="97" t="s">
        <v>138</v>
      </c>
      <c r="B21" s="89">
        <v>1</v>
      </c>
      <c r="C21" s="89">
        <v>1</v>
      </c>
      <c r="D21" s="89">
        <v>0</v>
      </c>
      <c r="E21" s="89">
        <v>0</v>
      </c>
      <c r="F21" s="90">
        <f t="shared" si="0"/>
        <v>1</v>
      </c>
      <c r="G21" s="89">
        <v>0</v>
      </c>
      <c r="H21" s="89">
        <v>0</v>
      </c>
      <c r="I21" s="89">
        <v>0</v>
      </c>
      <c r="J21" s="89">
        <v>0</v>
      </c>
      <c r="K21" s="89">
        <v>0</v>
      </c>
      <c r="L21" s="89">
        <v>0</v>
      </c>
      <c r="M21" s="89">
        <v>0</v>
      </c>
      <c r="N21" s="90">
        <f t="shared" si="1"/>
        <v>0</v>
      </c>
      <c r="O21" s="89">
        <v>1</v>
      </c>
      <c r="P21" s="89">
        <v>0</v>
      </c>
      <c r="Q21" s="89">
        <v>0</v>
      </c>
      <c r="R21" s="133"/>
    </row>
    <row r="22" spans="1:18" x14ac:dyDescent="0.6">
      <c r="A22" s="97" t="s">
        <v>145</v>
      </c>
      <c r="B22" s="89">
        <v>2</v>
      </c>
      <c r="C22" s="89">
        <v>0</v>
      </c>
      <c r="D22" s="89">
        <v>2</v>
      </c>
      <c r="E22" s="89">
        <v>0</v>
      </c>
      <c r="F22" s="90">
        <f t="shared" si="0"/>
        <v>0</v>
      </c>
      <c r="G22" s="89">
        <v>0</v>
      </c>
      <c r="H22" s="89">
        <v>0</v>
      </c>
      <c r="I22" s="89">
        <v>1</v>
      </c>
      <c r="J22" s="89">
        <v>0</v>
      </c>
      <c r="K22" s="89">
        <v>0</v>
      </c>
      <c r="L22" s="89">
        <v>0</v>
      </c>
      <c r="M22" s="89">
        <v>0</v>
      </c>
      <c r="N22" s="90">
        <f t="shared" si="1"/>
        <v>0.5</v>
      </c>
      <c r="O22" s="89">
        <v>1</v>
      </c>
      <c r="P22" s="89">
        <v>0</v>
      </c>
      <c r="Q22" s="89">
        <v>0</v>
      </c>
      <c r="R22" s="133"/>
    </row>
    <row r="23" spans="1:18" x14ac:dyDescent="0.6">
      <c r="A23" s="97" t="s">
        <v>37</v>
      </c>
      <c r="B23" s="89">
        <v>8</v>
      </c>
      <c r="C23" s="89">
        <v>7</v>
      </c>
      <c r="D23" s="89">
        <v>1</v>
      </c>
      <c r="E23" s="89">
        <v>0</v>
      </c>
      <c r="F23" s="90">
        <f t="shared" si="0"/>
        <v>0.875</v>
      </c>
      <c r="G23" s="89">
        <v>0</v>
      </c>
      <c r="H23" s="89">
        <v>2</v>
      </c>
      <c r="I23" s="89">
        <v>0</v>
      </c>
      <c r="J23" s="89">
        <v>1</v>
      </c>
      <c r="K23" s="89">
        <v>0</v>
      </c>
      <c r="L23" s="89">
        <v>0</v>
      </c>
      <c r="M23" s="89">
        <v>1</v>
      </c>
      <c r="N23" s="90">
        <f t="shared" si="1"/>
        <v>0.5714285714285714</v>
      </c>
      <c r="O23" s="89">
        <v>3</v>
      </c>
      <c r="P23" s="89">
        <v>1</v>
      </c>
      <c r="Q23" s="89">
        <v>0</v>
      </c>
      <c r="R23" s="133"/>
    </row>
    <row r="24" spans="1:18" x14ac:dyDescent="0.6">
      <c r="A24" s="99" t="s">
        <v>38</v>
      </c>
      <c r="B24" s="102">
        <f>SUM(B21:B23)</f>
        <v>11</v>
      </c>
      <c r="C24" s="102">
        <f t="shared" ref="C24:E24" si="8">SUM(C21:C23)</f>
        <v>8</v>
      </c>
      <c r="D24" s="102">
        <f t="shared" si="8"/>
        <v>3</v>
      </c>
      <c r="E24" s="102">
        <f t="shared" si="8"/>
        <v>0</v>
      </c>
      <c r="F24" s="103">
        <f t="shared" si="0"/>
        <v>0.72727272727272729</v>
      </c>
      <c r="G24" s="102">
        <f>SUM(G21:G23)</f>
        <v>0</v>
      </c>
      <c r="H24" s="102">
        <f t="shared" ref="H24:M24" si="9">SUM(H21:H23)</f>
        <v>2</v>
      </c>
      <c r="I24" s="102">
        <f t="shared" si="9"/>
        <v>1</v>
      </c>
      <c r="J24" s="102">
        <f t="shared" si="9"/>
        <v>1</v>
      </c>
      <c r="K24" s="102">
        <f t="shared" si="9"/>
        <v>0</v>
      </c>
      <c r="L24" s="102">
        <f t="shared" si="9"/>
        <v>0</v>
      </c>
      <c r="M24" s="102">
        <f t="shared" si="9"/>
        <v>1</v>
      </c>
      <c r="N24" s="103">
        <f t="shared" si="1"/>
        <v>0.5</v>
      </c>
      <c r="O24" s="102">
        <f>SUM(O21:O23)</f>
        <v>5</v>
      </c>
      <c r="P24" s="102">
        <f t="shared" ref="P24:Q24" si="10">SUM(P21:P23)</f>
        <v>1</v>
      </c>
      <c r="Q24" s="102">
        <f t="shared" si="10"/>
        <v>0</v>
      </c>
      <c r="R24" s="133"/>
    </row>
    <row r="25" spans="1:18" x14ac:dyDescent="0.6">
      <c r="A25" s="116" t="s">
        <v>39</v>
      </c>
      <c r="B25" s="93">
        <f>B8+B20+B24</f>
        <v>501</v>
      </c>
      <c r="C25" s="93">
        <f t="shared" ref="C25:E25" si="11">C8+C20+C24</f>
        <v>330</v>
      </c>
      <c r="D25" s="93">
        <f t="shared" si="11"/>
        <v>170</v>
      </c>
      <c r="E25" s="93">
        <f t="shared" si="11"/>
        <v>1</v>
      </c>
      <c r="F25" s="94">
        <f t="shared" si="0"/>
        <v>0.6586826347305389</v>
      </c>
      <c r="G25" s="93">
        <f>G8+G20+G24</f>
        <v>1</v>
      </c>
      <c r="H25" s="93">
        <f t="shared" ref="H25:M25" si="12">H8+H20+H24</f>
        <v>29</v>
      </c>
      <c r="I25" s="93">
        <f t="shared" si="12"/>
        <v>32</v>
      </c>
      <c r="J25" s="93">
        <f t="shared" si="12"/>
        <v>39</v>
      </c>
      <c r="K25" s="93">
        <f t="shared" si="12"/>
        <v>0</v>
      </c>
      <c r="L25" s="93">
        <f t="shared" si="12"/>
        <v>0</v>
      </c>
      <c r="M25" s="93">
        <f t="shared" si="12"/>
        <v>21</v>
      </c>
      <c r="N25" s="94">
        <f t="shared" si="1"/>
        <v>0.26293103448275862</v>
      </c>
      <c r="O25" s="93">
        <f>O8+O20+O24</f>
        <v>341</v>
      </c>
      <c r="P25" s="93">
        <f t="shared" ref="P25:Q25" si="13">P8+P20+P24</f>
        <v>25</v>
      </c>
      <c r="Q25" s="93">
        <f t="shared" si="13"/>
        <v>13</v>
      </c>
      <c r="R25" s="133"/>
    </row>
    <row r="26" spans="1:18" x14ac:dyDescent="0.6">
      <c r="A26" s="112"/>
      <c r="B26" s="93"/>
      <c r="C26" s="93"/>
      <c r="D26" s="93"/>
      <c r="E26" s="93"/>
      <c r="F26" s="94"/>
      <c r="G26" s="93"/>
      <c r="H26" s="93"/>
      <c r="I26" s="93"/>
      <c r="J26" s="93"/>
      <c r="K26" s="93"/>
      <c r="L26" s="93"/>
      <c r="M26" s="93"/>
      <c r="N26" s="94"/>
      <c r="O26" s="93"/>
      <c r="P26" s="93"/>
      <c r="Q26" s="93"/>
      <c r="R26" s="133"/>
    </row>
    <row r="27" spans="1:18" x14ac:dyDescent="0.6">
      <c r="A27" s="117" t="s">
        <v>40</v>
      </c>
      <c r="B27" s="89"/>
      <c r="C27" s="89"/>
      <c r="D27" s="89"/>
      <c r="E27" s="89"/>
      <c r="F27" s="90"/>
      <c r="G27" s="89"/>
      <c r="H27" s="89"/>
      <c r="I27" s="89"/>
      <c r="J27" s="89"/>
      <c r="K27" s="89"/>
      <c r="L27" s="89"/>
      <c r="M27" s="89"/>
      <c r="N27" s="90"/>
      <c r="O27" s="89"/>
      <c r="P27" s="89"/>
      <c r="Q27" s="89"/>
      <c r="R27" s="133"/>
    </row>
    <row r="28" spans="1:18" x14ac:dyDescent="0.6">
      <c r="A28" s="97" t="s">
        <v>41</v>
      </c>
      <c r="B28" s="89">
        <v>11</v>
      </c>
      <c r="C28" s="89">
        <v>3</v>
      </c>
      <c r="D28" s="89">
        <v>8</v>
      </c>
      <c r="E28" s="89">
        <v>0</v>
      </c>
      <c r="F28" s="90">
        <f t="shared" si="0"/>
        <v>0.27272727272727271</v>
      </c>
      <c r="G28" s="89">
        <v>0</v>
      </c>
      <c r="H28" s="89">
        <v>1</v>
      </c>
      <c r="I28" s="89">
        <v>0</v>
      </c>
      <c r="J28" s="89">
        <v>1</v>
      </c>
      <c r="K28" s="89">
        <v>0</v>
      </c>
      <c r="L28" s="89">
        <v>0</v>
      </c>
      <c r="M28" s="89">
        <v>0</v>
      </c>
      <c r="N28" s="90">
        <f t="shared" si="1"/>
        <v>0.33333333333333331</v>
      </c>
      <c r="O28" s="89">
        <v>4</v>
      </c>
      <c r="P28" s="89">
        <v>5</v>
      </c>
      <c r="Q28" s="89">
        <v>0</v>
      </c>
      <c r="R28" s="133"/>
    </row>
    <row r="29" spans="1:18" x14ac:dyDescent="0.6">
      <c r="A29" s="97" t="s">
        <v>42</v>
      </c>
      <c r="B29" s="89">
        <v>62</v>
      </c>
      <c r="C29" s="89">
        <v>36</v>
      </c>
      <c r="D29" s="89">
        <v>26</v>
      </c>
      <c r="E29" s="89">
        <v>0</v>
      </c>
      <c r="F29" s="90">
        <f t="shared" si="0"/>
        <v>0.58064516129032262</v>
      </c>
      <c r="G29" s="89">
        <v>0</v>
      </c>
      <c r="H29" s="89">
        <v>5</v>
      </c>
      <c r="I29" s="89">
        <v>0</v>
      </c>
      <c r="J29" s="89">
        <v>3</v>
      </c>
      <c r="K29" s="89">
        <v>0</v>
      </c>
      <c r="L29" s="89">
        <v>0</v>
      </c>
      <c r="M29" s="89">
        <v>1</v>
      </c>
      <c r="N29" s="90">
        <f t="shared" si="1"/>
        <v>0.20454545454545456</v>
      </c>
      <c r="O29" s="89">
        <v>35</v>
      </c>
      <c r="P29" s="89">
        <v>15</v>
      </c>
      <c r="Q29" s="89">
        <v>3</v>
      </c>
      <c r="R29" s="133"/>
    </row>
    <row r="30" spans="1:18" x14ac:dyDescent="0.6">
      <c r="A30" s="97" t="s">
        <v>44</v>
      </c>
      <c r="B30" s="89">
        <v>40</v>
      </c>
      <c r="C30" s="89">
        <v>19</v>
      </c>
      <c r="D30" s="89">
        <v>21</v>
      </c>
      <c r="E30" s="89">
        <v>0</v>
      </c>
      <c r="F30" s="90">
        <f t="shared" si="0"/>
        <v>0.47499999999999998</v>
      </c>
      <c r="G30" s="89">
        <v>0</v>
      </c>
      <c r="H30" s="89">
        <v>5</v>
      </c>
      <c r="I30" s="89">
        <v>1</v>
      </c>
      <c r="J30" s="89">
        <v>3</v>
      </c>
      <c r="K30" s="89">
        <v>0</v>
      </c>
      <c r="L30" s="89">
        <v>0</v>
      </c>
      <c r="M30" s="89">
        <v>0</v>
      </c>
      <c r="N30" s="90">
        <f t="shared" si="1"/>
        <v>0.3</v>
      </c>
      <c r="O30" s="89">
        <v>21</v>
      </c>
      <c r="P30" s="89">
        <v>9</v>
      </c>
      <c r="Q30" s="89">
        <v>1</v>
      </c>
      <c r="R30" s="133"/>
    </row>
    <row r="31" spans="1:18" x14ac:dyDescent="0.6">
      <c r="A31" s="97" t="s">
        <v>45</v>
      </c>
      <c r="B31" s="89">
        <v>10</v>
      </c>
      <c r="C31" s="89">
        <v>4</v>
      </c>
      <c r="D31" s="89">
        <v>6</v>
      </c>
      <c r="E31" s="89">
        <v>0</v>
      </c>
      <c r="F31" s="90">
        <f t="shared" si="0"/>
        <v>0.4</v>
      </c>
      <c r="G31" s="89">
        <v>0</v>
      </c>
      <c r="H31" s="89">
        <v>0</v>
      </c>
      <c r="I31" s="89">
        <v>0</v>
      </c>
      <c r="J31" s="89">
        <v>0</v>
      </c>
      <c r="K31" s="89">
        <v>0</v>
      </c>
      <c r="L31" s="89">
        <v>0</v>
      </c>
      <c r="M31" s="89">
        <v>0</v>
      </c>
      <c r="N31" s="90">
        <f t="shared" si="1"/>
        <v>0</v>
      </c>
      <c r="O31" s="89">
        <v>1</v>
      </c>
      <c r="P31" s="89">
        <v>8</v>
      </c>
      <c r="Q31" s="89">
        <v>1</v>
      </c>
      <c r="R31" s="133"/>
    </row>
    <row r="32" spans="1:18" x14ac:dyDescent="0.6">
      <c r="A32" s="97" t="s">
        <v>46</v>
      </c>
      <c r="B32" s="89">
        <v>31</v>
      </c>
      <c r="C32" s="89">
        <v>12</v>
      </c>
      <c r="D32" s="89">
        <v>19</v>
      </c>
      <c r="E32" s="89">
        <v>0</v>
      </c>
      <c r="F32" s="90">
        <f t="shared" si="0"/>
        <v>0.38709677419354838</v>
      </c>
      <c r="G32" s="89">
        <v>0</v>
      </c>
      <c r="H32" s="89">
        <v>1</v>
      </c>
      <c r="I32" s="89">
        <v>1</v>
      </c>
      <c r="J32" s="89">
        <v>0</v>
      </c>
      <c r="K32" s="89">
        <v>0</v>
      </c>
      <c r="L32" s="89">
        <v>0</v>
      </c>
      <c r="M32" s="89">
        <v>1</v>
      </c>
      <c r="N32" s="90">
        <f t="shared" si="1"/>
        <v>0.375</v>
      </c>
      <c r="O32" s="89">
        <v>5</v>
      </c>
      <c r="P32" s="89">
        <v>23</v>
      </c>
      <c r="Q32" s="89">
        <v>0</v>
      </c>
      <c r="R32" s="133"/>
    </row>
    <row r="33" spans="1:18" x14ac:dyDescent="0.6">
      <c r="A33" s="97" t="s">
        <v>47</v>
      </c>
      <c r="B33" s="89">
        <v>10</v>
      </c>
      <c r="C33" s="89">
        <v>6</v>
      </c>
      <c r="D33" s="89">
        <v>4</v>
      </c>
      <c r="E33" s="89">
        <v>0</v>
      </c>
      <c r="F33" s="90">
        <f t="shared" si="0"/>
        <v>0.6</v>
      </c>
      <c r="G33" s="89">
        <v>0</v>
      </c>
      <c r="H33" s="89">
        <v>1</v>
      </c>
      <c r="I33" s="89">
        <v>0</v>
      </c>
      <c r="J33" s="89">
        <v>1</v>
      </c>
      <c r="K33" s="89">
        <v>0</v>
      </c>
      <c r="L33" s="89">
        <v>0</v>
      </c>
      <c r="M33" s="89">
        <v>0</v>
      </c>
      <c r="N33" s="90">
        <f t="shared" si="1"/>
        <v>0.66666666666666663</v>
      </c>
      <c r="O33" s="89">
        <v>1</v>
      </c>
      <c r="P33" s="89">
        <v>7</v>
      </c>
      <c r="Q33" s="89">
        <v>0</v>
      </c>
      <c r="R33" s="133"/>
    </row>
    <row r="34" spans="1:18" x14ac:dyDescent="0.6">
      <c r="A34" s="99" t="s">
        <v>22</v>
      </c>
      <c r="B34" s="102">
        <f>SUM(B28:B33)</f>
        <v>164</v>
      </c>
      <c r="C34" s="102">
        <f t="shared" ref="C34:E34" si="14">SUM(C28:C33)</f>
        <v>80</v>
      </c>
      <c r="D34" s="102">
        <f t="shared" si="14"/>
        <v>84</v>
      </c>
      <c r="E34" s="102">
        <f t="shared" si="14"/>
        <v>0</v>
      </c>
      <c r="F34" s="103">
        <f t="shared" si="0"/>
        <v>0.48780487804878048</v>
      </c>
      <c r="G34" s="102">
        <f>SUM(G28:G33)</f>
        <v>0</v>
      </c>
      <c r="H34" s="102">
        <f t="shared" ref="H34:M34" si="15">SUM(H28:H33)</f>
        <v>13</v>
      </c>
      <c r="I34" s="102">
        <f t="shared" si="15"/>
        <v>2</v>
      </c>
      <c r="J34" s="102">
        <f t="shared" si="15"/>
        <v>8</v>
      </c>
      <c r="K34" s="102">
        <f t="shared" si="15"/>
        <v>0</v>
      </c>
      <c r="L34" s="102">
        <f t="shared" si="15"/>
        <v>0</v>
      </c>
      <c r="M34" s="102">
        <f t="shared" si="15"/>
        <v>2</v>
      </c>
      <c r="N34" s="103">
        <f t="shared" si="1"/>
        <v>0.27173913043478259</v>
      </c>
      <c r="O34" s="102">
        <f>SUM(O28:O33)</f>
        <v>67</v>
      </c>
      <c r="P34" s="102">
        <f t="shared" ref="P34:Q34" si="16">SUM(P28:P33)</f>
        <v>67</v>
      </c>
      <c r="Q34" s="102">
        <f t="shared" si="16"/>
        <v>5</v>
      </c>
      <c r="R34" s="133"/>
    </row>
    <row r="35" spans="1:18" x14ac:dyDescent="0.6">
      <c r="A35" s="97" t="s">
        <v>48</v>
      </c>
      <c r="B35" s="89">
        <v>20</v>
      </c>
      <c r="C35" s="89">
        <v>5</v>
      </c>
      <c r="D35" s="89">
        <v>15</v>
      </c>
      <c r="E35" s="89">
        <v>0</v>
      </c>
      <c r="F35" s="90">
        <f t="shared" si="0"/>
        <v>0.25</v>
      </c>
      <c r="G35" s="89">
        <v>0</v>
      </c>
      <c r="H35" s="89">
        <v>0</v>
      </c>
      <c r="I35" s="89">
        <v>0</v>
      </c>
      <c r="J35" s="89">
        <v>1</v>
      </c>
      <c r="K35" s="89">
        <v>0</v>
      </c>
      <c r="L35" s="89">
        <v>0</v>
      </c>
      <c r="M35" s="89">
        <v>1</v>
      </c>
      <c r="N35" s="90">
        <f t="shared" si="1"/>
        <v>0.16666666666666666</v>
      </c>
      <c r="O35" s="89">
        <v>10</v>
      </c>
      <c r="P35" s="89">
        <v>8</v>
      </c>
      <c r="Q35" s="89">
        <v>0</v>
      </c>
      <c r="R35" s="133"/>
    </row>
    <row r="36" spans="1:18" x14ac:dyDescent="0.6">
      <c r="A36" s="97" t="s">
        <v>49</v>
      </c>
      <c r="B36" s="89">
        <v>19</v>
      </c>
      <c r="C36" s="89">
        <v>15</v>
      </c>
      <c r="D36" s="89">
        <v>4</v>
      </c>
      <c r="E36" s="89">
        <v>0</v>
      </c>
      <c r="F36" s="90">
        <f t="shared" si="0"/>
        <v>0.78947368421052633</v>
      </c>
      <c r="G36" s="89">
        <v>0</v>
      </c>
      <c r="H36" s="89">
        <v>2</v>
      </c>
      <c r="I36" s="89">
        <v>2</v>
      </c>
      <c r="J36" s="89">
        <v>2</v>
      </c>
      <c r="K36" s="89">
        <v>0</v>
      </c>
      <c r="L36" s="89">
        <v>0</v>
      </c>
      <c r="M36" s="89">
        <v>1</v>
      </c>
      <c r="N36" s="90">
        <f t="shared" si="1"/>
        <v>0.3888888888888889</v>
      </c>
      <c r="O36" s="89">
        <v>11</v>
      </c>
      <c r="P36" s="89">
        <v>1</v>
      </c>
      <c r="Q36" s="89">
        <v>0</v>
      </c>
      <c r="R36" s="133"/>
    </row>
    <row r="37" spans="1:18" x14ac:dyDescent="0.6">
      <c r="A37" s="97" t="s">
        <v>50</v>
      </c>
      <c r="B37" s="89">
        <v>2</v>
      </c>
      <c r="C37" s="89">
        <v>1</v>
      </c>
      <c r="D37" s="89">
        <v>1</v>
      </c>
      <c r="E37" s="89">
        <v>0</v>
      </c>
      <c r="F37" s="90">
        <f t="shared" si="0"/>
        <v>0.5</v>
      </c>
      <c r="G37" s="89">
        <v>0</v>
      </c>
      <c r="H37" s="89">
        <v>0</v>
      </c>
      <c r="I37" s="89">
        <v>0</v>
      </c>
      <c r="J37" s="89">
        <v>0</v>
      </c>
      <c r="K37" s="89">
        <v>0</v>
      </c>
      <c r="L37" s="89">
        <v>0</v>
      </c>
      <c r="M37" s="89">
        <v>0</v>
      </c>
      <c r="N37" s="90">
        <f t="shared" si="1"/>
        <v>0</v>
      </c>
      <c r="O37" s="89">
        <v>1</v>
      </c>
      <c r="P37" s="89">
        <v>1</v>
      </c>
      <c r="Q37" s="89">
        <v>0</v>
      </c>
      <c r="R37" s="133"/>
    </row>
    <row r="38" spans="1:18" x14ac:dyDescent="0.6">
      <c r="A38" s="97" t="s">
        <v>51</v>
      </c>
      <c r="B38" s="89">
        <v>5</v>
      </c>
      <c r="C38" s="89">
        <v>2</v>
      </c>
      <c r="D38" s="89">
        <v>3</v>
      </c>
      <c r="E38" s="89">
        <v>0</v>
      </c>
      <c r="F38" s="90">
        <f t="shared" si="0"/>
        <v>0.4</v>
      </c>
      <c r="G38" s="89">
        <v>0</v>
      </c>
      <c r="H38" s="89">
        <v>1</v>
      </c>
      <c r="I38" s="89">
        <v>1</v>
      </c>
      <c r="J38" s="89">
        <v>0</v>
      </c>
      <c r="K38" s="89">
        <v>0</v>
      </c>
      <c r="L38" s="89">
        <v>0</v>
      </c>
      <c r="M38" s="89">
        <v>0</v>
      </c>
      <c r="N38" s="90">
        <f t="shared" si="1"/>
        <v>0.4</v>
      </c>
      <c r="O38" s="89">
        <v>3</v>
      </c>
      <c r="P38" s="89">
        <v>0</v>
      </c>
      <c r="Q38" s="89">
        <v>0</v>
      </c>
      <c r="R38" s="133"/>
    </row>
    <row r="39" spans="1:18" x14ac:dyDescent="0.6">
      <c r="A39" s="97" t="s">
        <v>52</v>
      </c>
      <c r="B39" s="89">
        <v>57</v>
      </c>
      <c r="C39" s="89">
        <v>16</v>
      </c>
      <c r="D39" s="89">
        <v>41</v>
      </c>
      <c r="E39" s="89">
        <v>0</v>
      </c>
      <c r="F39" s="90">
        <f t="shared" si="0"/>
        <v>0.2807017543859649</v>
      </c>
      <c r="G39" s="89">
        <v>0</v>
      </c>
      <c r="H39" s="89">
        <v>4</v>
      </c>
      <c r="I39" s="89">
        <v>0</v>
      </c>
      <c r="J39" s="89">
        <v>1</v>
      </c>
      <c r="K39" s="89">
        <v>0</v>
      </c>
      <c r="L39" s="89">
        <v>0</v>
      </c>
      <c r="M39" s="89">
        <v>0</v>
      </c>
      <c r="N39" s="90">
        <f t="shared" si="1"/>
        <v>0.45454545454545453</v>
      </c>
      <c r="O39" s="89">
        <v>6</v>
      </c>
      <c r="P39" s="89">
        <v>45</v>
      </c>
      <c r="Q39" s="89">
        <v>1</v>
      </c>
      <c r="R39" s="133"/>
    </row>
    <row r="40" spans="1:18" x14ac:dyDescent="0.6">
      <c r="A40" s="99" t="s">
        <v>33</v>
      </c>
      <c r="B40" s="102">
        <f>SUM(B35:B39)</f>
        <v>103</v>
      </c>
      <c r="C40" s="102">
        <f t="shared" ref="C40:E40" si="17">SUM(C35:C39)</f>
        <v>39</v>
      </c>
      <c r="D40" s="102">
        <f t="shared" si="17"/>
        <v>64</v>
      </c>
      <c r="E40" s="102">
        <f t="shared" si="17"/>
        <v>0</v>
      </c>
      <c r="F40" s="103">
        <f t="shared" si="0"/>
        <v>0.37864077669902912</v>
      </c>
      <c r="G40" s="102">
        <f>SUM(G35:G39)</f>
        <v>0</v>
      </c>
      <c r="H40" s="102">
        <f t="shared" ref="H40:M40" si="18">SUM(H35:H39)</f>
        <v>7</v>
      </c>
      <c r="I40" s="102">
        <f t="shared" si="18"/>
        <v>3</v>
      </c>
      <c r="J40" s="102">
        <f t="shared" si="18"/>
        <v>4</v>
      </c>
      <c r="K40" s="102">
        <f t="shared" si="18"/>
        <v>0</v>
      </c>
      <c r="L40" s="102">
        <f t="shared" si="18"/>
        <v>0</v>
      </c>
      <c r="M40" s="102">
        <f t="shared" si="18"/>
        <v>2</v>
      </c>
      <c r="N40" s="103">
        <f t="shared" si="1"/>
        <v>0.34042553191489361</v>
      </c>
      <c r="O40" s="102">
        <f>SUM(O35:O39)</f>
        <v>31</v>
      </c>
      <c r="P40" s="102">
        <f t="shared" ref="P40:Q40" si="19">SUM(P35:P39)</f>
        <v>55</v>
      </c>
      <c r="Q40" s="102">
        <f t="shared" si="19"/>
        <v>1</v>
      </c>
      <c r="R40" s="133"/>
    </row>
    <row r="41" spans="1:18" x14ac:dyDescent="0.6">
      <c r="A41" s="116" t="s">
        <v>53</v>
      </c>
      <c r="B41" s="93">
        <f>B34+B40</f>
        <v>267</v>
      </c>
      <c r="C41" s="93">
        <f t="shared" ref="C41:E41" si="20">C34+C40</f>
        <v>119</v>
      </c>
      <c r="D41" s="93">
        <f t="shared" si="20"/>
        <v>148</v>
      </c>
      <c r="E41" s="93">
        <f t="shared" si="20"/>
        <v>0</v>
      </c>
      <c r="F41" s="94">
        <f t="shared" si="0"/>
        <v>0.44569288389513106</v>
      </c>
      <c r="G41" s="93">
        <f>G34+G40</f>
        <v>0</v>
      </c>
      <c r="H41" s="93">
        <f t="shared" ref="H41:M41" si="21">H34+H40</f>
        <v>20</v>
      </c>
      <c r="I41" s="93">
        <f t="shared" si="21"/>
        <v>5</v>
      </c>
      <c r="J41" s="93">
        <f t="shared" si="21"/>
        <v>12</v>
      </c>
      <c r="K41" s="93">
        <f t="shared" si="21"/>
        <v>0</v>
      </c>
      <c r="L41" s="93">
        <f t="shared" si="21"/>
        <v>0</v>
      </c>
      <c r="M41" s="93">
        <f t="shared" si="21"/>
        <v>4</v>
      </c>
      <c r="N41" s="94">
        <f t="shared" si="1"/>
        <v>0.29496402877697842</v>
      </c>
      <c r="O41" s="93">
        <f>O34+O40</f>
        <v>98</v>
      </c>
      <c r="P41" s="93">
        <f t="shared" ref="P41:Q41" si="22">P34+P40</f>
        <v>122</v>
      </c>
      <c r="Q41" s="93">
        <f t="shared" si="22"/>
        <v>6</v>
      </c>
      <c r="R41" s="133"/>
    </row>
    <row r="42" spans="1:18" x14ac:dyDescent="0.6">
      <c r="A42" s="112"/>
      <c r="B42" s="93"/>
      <c r="C42" s="93"/>
      <c r="D42" s="93"/>
      <c r="E42" s="93"/>
      <c r="F42" s="94"/>
      <c r="G42" s="93"/>
      <c r="H42" s="93"/>
      <c r="I42" s="93"/>
      <c r="J42" s="93"/>
      <c r="K42" s="93"/>
      <c r="L42" s="93"/>
      <c r="M42" s="93"/>
      <c r="N42" s="94"/>
      <c r="O42" s="93"/>
      <c r="P42" s="93"/>
      <c r="Q42" s="93"/>
      <c r="R42" s="133"/>
    </row>
    <row r="43" spans="1:18" x14ac:dyDescent="0.6">
      <c r="A43" s="117" t="s">
        <v>54</v>
      </c>
      <c r="B43" s="93"/>
      <c r="C43" s="93"/>
      <c r="D43" s="93"/>
      <c r="E43" s="93"/>
      <c r="F43" s="94"/>
      <c r="G43" s="93"/>
      <c r="H43" s="93"/>
      <c r="I43" s="93"/>
      <c r="J43" s="93"/>
      <c r="K43" s="93"/>
      <c r="L43" s="93"/>
      <c r="M43" s="93"/>
      <c r="N43" s="94"/>
      <c r="O43" s="93"/>
      <c r="P43" s="93"/>
      <c r="Q43" s="93"/>
      <c r="R43" s="133"/>
    </row>
    <row r="44" spans="1:18" x14ac:dyDescent="0.6">
      <c r="A44" s="97" t="s">
        <v>55</v>
      </c>
      <c r="B44" s="89">
        <v>46</v>
      </c>
      <c r="C44" s="89">
        <v>19</v>
      </c>
      <c r="D44" s="89">
        <v>27</v>
      </c>
      <c r="E44" s="89">
        <v>0</v>
      </c>
      <c r="F44" s="90">
        <f t="shared" si="0"/>
        <v>0.41304347826086957</v>
      </c>
      <c r="G44" s="89">
        <v>0</v>
      </c>
      <c r="H44" s="89">
        <v>3</v>
      </c>
      <c r="I44" s="89">
        <v>1</v>
      </c>
      <c r="J44" s="89">
        <v>1</v>
      </c>
      <c r="K44" s="89">
        <v>0</v>
      </c>
      <c r="L44" s="89">
        <v>0</v>
      </c>
      <c r="M44" s="89">
        <v>0</v>
      </c>
      <c r="N44" s="90">
        <f t="shared" si="1"/>
        <v>0.33333333333333331</v>
      </c>
      <c r="O44" s="89">
        <v>10</v>
      </c>
      <c r="P44" s="89">
        <v>29</v>
      </c>
      <c r="Q44" s="89">
        <v>2</v>
      </c>
      <c r="R44" s="133"/>
    </row>
    <row r="45" spans="1:18" x14ac:dyDescent="0.6">
      <c r="A45" s="99" t="s">
        <v>22</v>
      </c>
      <c r="B45" s="102">
        <v>46</v>
      </c>
      <c r="C45" s="102">
        <v>19</v>
      </c>
      <c r="D45" s="102">
        <v>27</v>
      </c>
      <c r="E45" s="102">
        <v>0</v>
      </c>
      <c r="F45" s="103">
        <f t="shared" si="0"/>
        <v>0.41304347826086957</v>
      </c>
      <c r="G45" s="102">
        <v>0</v>
      </c>
      <c r="H45" s="102">
        <v>3</v>
      </c>
      <c r="I45" s="102">
        <v>1</v>
      </c>
      <c r="J45" s="102">
        <v>1</v>
      </c>
      <c r="K45" s="102">
        <v>0</v>
      </c>
      <c r="L45" s="102">
        <v>0</v>
      </c>
      <c r="M45" s="102">
        <v>0</v>
      </c>
      <c r="N45" s="103">
        <f t="shared" si="1"/>
        <v>0.33333333333333331</v>
      </c>
      <c r="O45" s="102">
        <v>10</v>
      </c>
      <c r="P45" s="102">
        <v>29</v>
      </c>
      <c r="Q45" s="102">
        <v>2</v>
      </c>
      <c r="R45" s="133"/>
    </row>
    <row r="46" spans="1:18" x14ac:dyDescent="0.6">
      <c r="A46" s="97" t="s">
        <v>56</v>
      </c>
      <c r="B46" s="89">
        <v>60</v>
      </c>
      <c r="C46" s="89">
        <v>33</v>
      </c>
      <c r="D46" s="89">
        <v>27</v>
      </c>
      <c r="E46" s="89">
        <v>0</v>
      </c>
      <c r="F46" s="90">
        <f t="shared" si="0"/>
        <v>0.55000000000000004</v>
      </c>
      <c r="G46" s="89">
        <v>1</v>
      </c>
      <c r="H46" s="89">
        <v>18</v>
      </c>
      <c r="I46" s="89">
        <v>3</v>
      </c>
      <c r="J46" s="89">
        <v>2</v>
      </c>
      <c r="K46" s="89">
        <v>0</v>
      </c>
      <c r="L46" s="89">
        <v>0</v>
      </c>
      <c r="M46" s="89">
        <v>0</v>
      </c>
      <c r="N46" s="90">
        <f t="shared" si="1"/>
        <v>0.46153846153846156</v>
      </c>
      <c r="O46" s="89">
        <v>28</v>
      </c>
      <c r="P46" s="89">
        <v>7</v>
      </c>
      <c r="Q46" s="89">
        <v>1</v>
      </c>
      <c r="R46" s="133"/>
    </row>
    <row r="47" spans="1:18" x14ac:dyDescent="0.6">
      <c r="A47" s="97" t="s">
        <v>57</v>
      </c>
      <c r="B47" s="89">
        <v>321</v>
      </c>
      <c r="C47" s="89">
        <v>152</v>
      </c>
      <c r="D47" s="89">
        <v>169</v>
      </c>
      <c r="E47" s="89">
        <v>0</v>
      </c>
      <c r="F47" s="90">
        <f t="shared" si="0"/>
        <v>0.4735202492211838</v>
      </c>
      <c r="G47" s="89">
        <v>1</v>
      </c>
      <c r="H47" s="89">
        <v>38</v>
      </c>
      <c r="I47" s="89">
        <v>44</v>
      </c>
      <c r="J47" s="89">
        <v>23</v>
      </c>
      <c r="K47" s="89">
        <v>1</v>
      </c>
      <c r="L47" s="89">
        <v>0</v>
      </c>
      <c r="M47" s="89">
        <v>8</v>
      </c>
      <c r="N47" s="90">
        <f t="shared" si="1"/>
        <v>0.39655172413793105</v>
      </c>
      <c r="O47" s="89">
        <v>175</v>
      </c>
      <c r="P47" s="89">
        <v>26</v>
      </c>
      <c r="Q47" s="89">
        <v>5</v>
      </c>
      <c r="R47" s="133"/>
    </row>
    <row r="48" spans="1:18" x14ac:dyDescent="0.6">
      <c r="A48" s="97" t="s">
        <v>58</v>
      </c>
      <c r="B48" s="89">
        <v>70</v>
      </c>
      <c r="C48" s="89">
        <v>37</v>
      </c>
      <c r="D48" s="89">
        <v>33</v>
      </c>
      <c r="E48" s="89">
        <v>0</v>
      </c>
      <c r="F48" s="90">
        <f t="shared" si="0"/>
        <v>0.52857142857142858</v>
      </c>
      <c r="G48" s="89">
        <v>0</v>
      </c>
      <c r="H48" s="89">
        <v>6</v>
      </c>
      <c r="I48" s="89">
        <v>2</v>
      </c>
      <c r="J48" s="89">
        <v>2</v>
      </c>
      <c r="K48" s="89">
        <v>0</v>
      </c>
      <c r="L48" s="89">
        <v>0</v>
      </c>
      <c r="M48" s="89">
        <v>2</v>
      </c>
      <c r="N48" s="90">
        <f t="shared" si="1"/>
        <v>0.41379310344827586</v>
      </c>
      <c r="O48" s="89">
        <v>17</v>
      </c>
      <c r="P48" s="89">
        <v>41</v>
      </c>
      <c r="Q48" s="89">
        <v>0</v>
      </c>
      <c r="R48" s="133"/>
    </row>
    <row r="49" spans="1:18" x14ac:dyDescent="0.6">
      <c r="A49" s="97" t="s">
        <v>59</v>
      </c>
      <c r="B49" s="89">
        <v>32</v>
      </c>
      <c r="C49" s="89">
        <v>16</v>
      </c>
      <c r="D49" s="89">
        <v>16</v>
      </c>
      <c r="E49" s="89">
        <v>0</v>
      </c>
      <c r="F49" s="90">
        <f t="shared" si="0"/>
        <v>0.5</v>
      </c>
      <c r="G49" s="89">
        <v>1</v>
      </c>
      <c r="H49" s="89">
        <v>3</v>
      </c>
      <c r="I49" s="89">
        <v>3</v>
      </c>
      <c r="J49" s="89">
        <v>2</v>
      </c>
      <c r="K49" s="89">
        <v>0</v>
      </c>
      <c r="L49" s="89">
        <v>0</v>
      </c>
      <c r="M49" s="89">
        <v>0</v>
      </c>
      <c r="N49" s="90">
        <f t="shared" si="1"/>
        <v>0.47368421052631576</v>
      </c>
      <c r="O49" s="89">
        <v>10</v>
      </c>
      <c r="P49" s="89">
        <v>13</v>
      </c>
      <c r="Q49" s="89">
        <v>0</v>
      </c>
      <c r="R49" s="133"/>
    </row>
    <row r="50" spans="1:18" x14ac:dyDescent="0.6">
      <c r="A50" s="97" t="s">
        <v>60</v>
      </c>
      <c r="B50" s="89">
        <v>25</v>
      </c>
      <c r="C50" s="89">
        <v>10</v>
      </c>
      <c r="D50" s="89">
        <v>15</v>
      </c>
      <c r="E50" s="89">
        <v>0</v>
      </c>
      <c r="F50" s="90">
        <f t="shared" si="0"/>
        <v>0.4</v>
      </c>
      <c r="G50" s="89">
        <v>0</v>
      </c>
      <c r="H50" s="89">
        <v>5</v>
      </c>
      <c r="I50" s="89">
        <v>3</v>
      </c>
      <c r="J50" s="89">
        <v>2</v>
      </c>
      <c r="K50" s="89">
        <v>1</v>
      </c>
      <c r="L50" s="89">
        <v>0</v>
      </c>
      <c r="M50" s="89">
        <v>0</v>
      </c>
      <c r="N50" s="90">
        <f t="shared" si="1"/>
        <v>0.61111111111111116</v>
      </c>
      <c r="O50" s="89">
        <v>7</v>
      </c>
      <c r="P50" s="89">
        <v>7</v>
      </c>
      <c r="Q50" s="89">
        <v>0</v>
      </c>
      <c r="R50" s="133"/>
    </row>
    <row r="51" spans="1:18" x14ac:dyDescent="0.6">
      <c r="A51" s="99" t="s">
        <v>33</v>
      </c>
      <c r="B51" s="102">
        <f>SUM(B46:B50)</f>
        <v>508</v>
      </c>
      <c r="C51" s="102">
        <f t="shared" ref="C51:E51" si="23">SUM(C46:C50)</f>
        <v>248</v>
      </c>
      <c r="D51" s="102">
        <f t="shared" si="23"/>
        <v>260</v>
      </c>
      <c r="E51" s="102">
        <f t="shared" si="23"/>
        <v>0</v>
      </c>
      <c r="F51" s="103">
        <f t="shared" si="0"/>
        <v>0.48818897637795278</v>
      </c>
      <c r="G51" s="102">
        <f>SUM(G46:G50)</f>
        <v>3</v>
      </c>
      <c r="H51" s="102">
        <f t="shared" ref="H51:M51" si="24">SUM(H46:H50)</f>
        <v>70</v>
      </c>
      <c r="I51" s="102">
        <f t="shared" si="24"/>
        <v>55</v>
      </c>
      <c r="J51" s="102">
        <f t="shared" si="24"/>
        <v>31</v>
      </c>
      <c r="K51" s="102">
        <f t="shared" si="24"/>
        <v>2</v>
      </c>
      <c r="L51" s="102">
        <f t="shared" si="24"/>
        <v>0</v>
      </c>
      <c r="M51" s="102">
        <f t="shared" si="24"/>
        <v>10</v>
      </c>
      <c r="N51" s="103">
        <f t="shared" si="1"/>
        <v>0.41911764705882354</v>
      </c>
      <c r="O51" s="102">
        <f>SUM(O46:O50)</f>
        <v>237</v>
      </c>
      <c r="P51" s="102">
        <f t="shared" ref="P51:Q51" si="25">SUM(P46:P50)</f>
        <v>94</v>
      </c>
      <c r="Q51" s="102">
        <f t="shared" si="25"/>
        <v>6</v>
      </c>
      <c r="R51" s="133"/>
    </row>
    <row r="52" spans="1:18" x14ac:dyDescent="0.6">
      <c r="A52" s="97" t="s">
        <v>61</v>
      </c>
      <c r="B52" s="89">
        <v>16</v>
      </c>
      <c r="C52" s="89">
        <v>8</v>
      </c>
      <c r="D52" s="89">
        <v>8</v>
      </c>
      <c r="E52" s="89">
        <v>0</v>
      </c>
      <c r="F52" s="90">
        <f t="shared" si="0"/>
        <v>0.5</v>
      </c>
      <c r="G52" s="89">
        <v>0</v>
      </c>
      <c r="H52" s="89">
        <v>0</v>
      </c>
      <c r="I52" s="89">
        <v>2</v>
      </c>
      <c r="J52" s="89">
        <v>0</v>
      </c>
      <c r="K52" s="89">
        <v>0</v>
      </c>
      <c r="L52" s="89">
        <v>0</v>
      </c>
      <c r="M52" s="89">
        <v>0</v>
      </c>
      <c r="N52" s="90">
        <f t="shared" si="1"/>
        <v>0.25</v>
      </c>
      <c r="O52" s="89">
        <v>6</v>
      </c>
      <c r="P52" s="89">
        <v>7</v>
      </c>
      <c r="Q52" s="89">
        <v>1</v>
      </c>
      <c r="R52" s="133"/>
    </row>
    <row r="53" spans="1:18" x14ac:dyDescent="0.6">
      <c r="A53" s="97" t="s">
        <v>62</v>
      </c>
      <c r="B53" s="89">
        <v>7</v>
      </c>
      <c r="C53" s="89">
        <v>2</v>
      </c>
      <c r="D53" s="89">
        <v>5</v>
      </c>
      <c r="E53" s="89">
        <v>0</v>
      </c>
      <c r="F53" s="90">
        <f t="shared" si="0"/>
        <v>0.2857142857142857</v>
      </c>
      <c r="G53" s="89">
        <v>0</v>
      </c>
      <c r="H53" s="89">
        <v>0</v>
      </c>
      <c r="I53" s="89">
        <v>0</v>
      </c>
      <c r="J53" s="89">
        <v>0</v>
      </c>
      <c r="K53" s="89">
        <v>0</v>
      </c>
      <c r="L53" s="89">
        <v>0</v>
      </c>
      <c r="M53" s="89">
        <v>0</v>
      </c>
      <c r="N53" s="90">
        <f t="shared" si="1"/>
        <v>0</v>
      </c>
      <c r="O53" s="89">
        <v>6</v>
      </c>
      <c r="P53" s="89">
        <v>1</v>
      </c>
      <c r="Q53" s="89">
        <v>0</v>
      </c>
      <c r="R53" s="133"/>
    </row>
    <row r="54" spans="1:18" x14ac:dyDescent="0.6">
      <c r="A54" s="97" t="s">
        <v>146</v>
      </c>
      <c r="B54" s="89">
        <v>4</v>
      </c>
      <c r="C54" s="89">
        <v>4</v>
      </c>
      <c r="D54" s="89">
        <v>0</v>
      </c>
      <c r="E54" s="89">
        <v>0</v>
      </c>
      <c r="F54" s="90">
        <f t="shared" si="0"/>
        <v>1</v>
      </c>
      <c r="G54" s="89">
        <v>0</v>
      </c>
      <c r="H54" s="89">
        <v>0</v>
      </c>
      <c r="I54" s="89">
        <v>0</v>
      </c>
      <c r="J54" s="89">
        <v>0</v>
      </c>
      <c r="K54" s="89">
        <v>0</v>
      </c>
      <c r="L54" s="89">
        <v>0</v>
      </c>
      <c r="M54" s="89">
        <v>0</v>
      </c>
      <c r="N54" s="90">
        <f t="shared" si="1"/>
        <v>0</v>
      </c>
      <c r="O54" s="89">
        <v>4</v>
      </c>
      <c r="P54" s="89">
        <v>0</v>
      </c>
      <c r="Q54" s="89">
        <v>0</v>
      </c>
      <c r="R54" s="133"/>
    </row>
    <row r="55" spans="1:18" x14ac:dyDescent="0.6">
      <c r="A55" s="97" t="s">
        <v>63</v>
      </c>
      <c r="B55" s="89">
        <v>5</v>
      </c>
      <c r="C55" s="89">
        <v>0</v>
      </c>
      <c r="D55" s="89">
        <v>5</v>
      </c>
      <c r="E55" s="89">
        <v>0</v>
      </c>
      <c r="F55" s="90">
        <f t="shared" si="0"/>
        <v>0</v>
      </c>
      <c r="G55" s="89">
        <v>0</v>
      </c>
      <c r="H55" s="89">
        <v>0</v>
      </c>
      <c r="I55" s="89">
        <v>1</v>
      </c>
      <c r="J55" s="89">
        <v>0</v>
      </c>
      <c r="K55" s="89">
        <v>0</v>
      </c>
      <c r="L55" s="89">
        <v>0</v>
      </c>
      <c r="M55" s="89">
        <v>0</v>
      </c>
      <c r="N55" s="90">
        <f t="shared" si="1"/>
        <v>0.2</v>
      </c>
      <c r="O55" s="89">
        <v>4</v>
      </c>
      <c r="P55" s="89">
        <v>0</v>
      </c>
      <c r="Q55" s="89">
        <v>0</v>
      </c>
      <c r="R55" s="133"/>
    </row>
    <row r="56" spans="1:18" x14ac:dyDescent="0.6">
      <c r="A56" s="97" t="s">
        <v>147</v>
      </c>
      <c r="B56" s="89">
        <v>1</v>
      </c>
      <c r="C56" s="89">
        <v>1</v>
      </c>
      <c r="D56" s="89">
        <v>0</v>
      </c>
      <c r="E56" s="89">
        <v>0</v>
      </c>
      <c r="F56" s="90">
        <f t="shared" si="0"/>
        <v>1</v>
      </c>
      <c r="G56" s="89">
        <v>0</v>
      </c>
      <c r="H56" s="89">
        <v>0</v>
      </c>
      <c r="I56" s="89">
        <v>0</v>
      </c>
      <c r="J56" s="89">
        <v>0</v>
      </c>
      <c r="K56" s="89">
        <v>0</v>
      </c>
      <c r="L56" s="89">
        <v>0</v>
      </c>
      <c r="M56" s="89">
        <v>0</v>
      </c>
      <c r="N56" s="90">
        <f t="shared" si="1"/>
        <v>0</v>
      </c>
      <c r="O56" s="89">
        <v>1</v>
      </c>
      <c r="P56" s="89">
        <v>0</v>
      </c>
      <c r="Q56" s="89">
        <v>0</v>
      </c>
      <c r="R56" s="133"/>
    </row>
    <row r="57" spans="1:18" x14ac:dyDescent="0.6">
      <c r="A57" s="97" t="s">
        <v>148</v>
      </c>
      <c r="B57" s="89">
        <v>1</v>
      </c>
      <c r="C57" s="89">
        <v>0</v>
      </c>
      <c r="D57" s="89">
        <v>1</v>
      </c>
      <c r="E57" s="89">
        <v>0</v>
      </c>
      <c r="F57" s="90">
        <f t="shared" si="0"/>
        <v>0</v>
      </c>
      <c r="G57" s="89">
        <v>0</v>
      </c>
      <c r="H57" s="89">
        <v>0</v>
      </c>
      <c r="I57" s="89">
        <v>0</v>
      </c>
      <c r="J57" s="89">
        <v>0</v>
      </c>
      <c r="K57" s="89">
        <v>0</v>
      </c>
      <c r="L57" s="89">
        <v>0</v>
      </c>
      <c r="M57" s="89">
        <v>0</v>
      </c>
      <c r="N57" s="90">
        <f t="shared" si="1"/>
        <v>0</v>
      </c>
      <c r="O57" s="89">
        <v>1</v>
      </c>
      <c r="P57" s="89">
        <v>0</v>
      </c>
      <c r="Q57" s="89">
        <v>0</v>
      </c>
      <c r="R57" s="133"/>
    </row>
    <row r="58" spans="1:18" x14ac:dyDescent="0.6">
      <c r="A58" s="99" t="s">
        <v>38</v>
      </c>
      <c r="B58" s="102">
        <f>SUM(B52:B57)</f>
        <v>34</v>
      </c>
      <c r="C58" s="102">
        <f t="shared" ref="C58:E58" si="26">SUM(C52:C57)</f>
        <v>15</v>
      </c>
      <c r="D58" s="102">
        <f t="shared" si="26"/>
        <v>19</v>
      </c>
      <c r="E58" s="102">
        <f t="shared" si="26"/>
        <v>0</v>
      </c>
      <c r="F58" s="103">
        <f t="shared" si="0"/>
        <v>0.44117647058823528</v>
      </c>
      <c r="G58" s="102">
        <f>SUM(G52:G57)</f>
        <v>0</v>
      </c>
      <c r="H58" s="102">
        <f t="shared" ref="H58:M58" si="27">SUM(H52:H57)</f>
        <v>0</v>
      </c>
      <c r="I58" s="102">
        <f t="shared" si="27"/>
        <v>3</v>
      </c>
      <c r="J58" s="102">
        <f t="shared" si="27"/>
        <v>0</v>
      </c>
      <c r="K58" s="102">
        <f t="shared" si="27"/>
        <v>0</v>
      </c>
      <c r="L58" s="102">
        <f t="shared" si="27"/>
        <v>0</v>
      </c>
      <c r="M58" s="102">
        <f t="shared" si="27"/>
        <v>0</v>
      </c>
      <c r="N58" s="103">
        <f t="shared" si="1"/>
        <v>0.12</v>
      </c>
      <c r="O58" s="102">
        <f>SUM(O52:O57)</f>
        <v>22</v>
      </c>
      <c r="P58" s="102">
        <f t="shared" ref="P58:Q58" si="28">SUM(P52:P57)</f>
        <v>8</v>
      </c>
      <c r="Q58" s="102">
        <f t="shared" si="28"/>
        <v>1</v>
      </c>
      <c r="R58" s="133"/>
    </row>
    <row r="59" spans="1:18" x14ac:dyDescent="0.6">
      <c r="A59" s="116" t="s">
        <v>64</v>
      </c>
      <c r="B59" s="93">
        <f>B45+B51+B58</f>
        <v>588</v>
      </c>
      <c r="C59" s="93">
        <f t="shared" ref="C59:E59" si="29">C45+C51+C58</f>
        <v>282</v>
      </c>
      <c r="D59" s="93">
        <f t="shared" si="29"/>
        <v>306</v>
      </c>
      <c r="E59" s="93">
        <f t="shared" si="29"/>
        <v>0</v>
      </c>
      <c r="F59" s="94">
        <f t="shared" si="0"/>
        <v>0.47959183673469385</v>
      </c>
      <c r="G59" s="93">
        <f>G45+G51+G58</f>
        <v>3</v>
      </c>
      <c r="H59" s="93">
        <f t="shared" ref="H59:M59" si="30">H45+H51+H58</f>
        <v>73</v>
      </c>
      <c r="I59" s="93">
        <f t="shared" si="30"/>
        <v>59</v>
      </c>
      <c r="J59" s="93">
        <f t="shared" si="30"/>
        <v>32</v>
      </c>
      <c r="K59" s="93">
        <f t="shared" si="30"/>
        <v>2</v>
      </c>
      <c r="L59" s="93">
        <f t="shared" si="30"/>
        <v>0</v>
      </c>
      <c r="M59" s="93">
        <f t="shared" si="30"/>
        <v>10</v>
      </c>
      <c r="N59" s="94">
        <f t="shared" si="1"/>
        <v>0.39955357142857145</v>
      </c>
      <c r="O59" s="93">
        <f>O45+O51+O58</f>
        <v>269</v>
      </c>
      <c r="P59" s="93">
        <f t="shared" ref="P59:Q59" si="31">P45+P51+P58</f>
        <v>131</v>
      </c>
      <c r="Q59" s="93">
        <f t="shared" si="31"/>
        <v>9</v>
      </c>
      <c r="R59" s="133"/>
    </row>
    <row r="60" spans="1:18" x14ac:dyDescent="0.6">
      <c r="A60" s="112"/>
      <c r="B60" s="93"/>
      <c r="C60" s="93"/>
      <c r="D60" s="93"/>
      <c r="E60" s="93"/>
      <c r="F60" s="94"/>
      <c r="G60" s="93"/>
      <c r="H60" s="93"/>
      <c r="I60" s="93"/>
      <c r="J60" s="93"/>
      <c r="K60" s="93"/>
      <c r="L60" s="93"/>
      <c r="M60" s="93"/>
      <c r="N60" s="94"/>
      <c r="O60" s="93"/>
      <c r="P60" s="93"/>
      <c r="Q60" s="93"/>
      <c r="R60" s="133"/>
    </row>
    <row r="61" spans="1:18" x14ac:dyDescent="0.6">
      <c r="A61" s="117" t="s">
        <v>65</v>
      </c>
      <c r="B61" s="93"/>
      <c r="C61" s="93"/>
      <c r="D61" s="93"/>
      <c r="E61" s="93"/>
      <c r="F61" s="94"/>
      <c r="G61" s="93"/>
      <c r="H61" s="93"/>
      <c r="I61" s="93"/>
      <c r="J61" s="93"/>
      <c r="K61" s="93"/>
      <c r="L61" s="93"/>
      <c r="M61" s="93"/>
      <c r="N61" s="94"/>
      <c r="O61" s="93"/>
      <c r="P61" s="93"/>
      <c r="Q61" s="93"/>
      <c r="R61" s="133"/>
    </row>
    <row r="62" spans="1:18" x14ac:dyDescent="0.6">
      <c r="A62" s="97" t="s">
        <v>66</v>
      </c>
      <c r="B62" s="89">
        <v>4</v>
      </c>
      <c r="C62" s="89">
        <v>2</v>
      </c>
      <c r="D62" s="89">
        <v>2</v>
      </c>
      <c r="E62" s="89">
        <v>0</v>
      </c>
      <c r="F62" s="90">
        <f t="shared" si="0"/>
        <v>0.5</v>
      </c>
      <c r="G62" s="89">
        <v>0</v>
      </c>
      <c r="H62" s="89">
        <v>0</v>
      </c>
      <c r="I62" s="89">
        <v>0</v>
      </c>
      <c r="J62" s="89">
        <v>0</v>
      </c>
      <c r="K62" s="89">
        <v>0</v>
      </c>
      <c r="L62" s="89">
        <v>0</v>
      </c>
      <c r="M62" s="89">
        <v>0</v>
      </c>
      <c r="N62" s="90">
        <f t="shared" si="1"/>
        <v>0</v>
      </c>
      <c r="O62" s="89">
        <v>3</v>
      </c>
      <c r="P62" s="89">
        <v>1</v>
      </c>
      <c r="Q62" s="89">
        <v>0</v>
      </c>
      <c r="R62" s="133"/>
    </row>
    <row r="63" spans="1:18" x14ac:dyDescent="0.6">
      <c r="A63" s="97" t="s">
        <v>67</v>
      </c>
      <c r="B63" s="89">
        <v>44</v>
      </c>
      <c r="C63" s="89">
        <v>43</v>
      </c>
      <c r="D63" s="89">
        <v>1</v>
      </c>
      <c r="E63" s="89">
        <v>0</v>
      </c>
      <c r="F63" s="90">
        <f t="shared" si="0"/>
        <v>0.97727272727272729</v>
      </c>
      <c r="G63" s="89">
        <v>0</v>
      </c>
      <c r="H63" s="89">
        <v>1</v>
      </c>
      <c r="I63" s="89">
        <v>6</v>
      </c>
      <c r="J63" s="89">
        <v>1</v>
      </c>
      <c r="K63" s="89">
        <v>0</v>
      </c>
      <c r="L63" s="89">
        <v>0</v>
      </c>
      <c r="M63" s="89">
        <v>0</v>
      </c>
      <c r="N63" s="90">
        <f t="shared" si="1"/>
        <v>0.25</v>
      </c>
      <c r="O63" s="89">
        <v>24</v>
      </c>
      <c r="P63" s="89">
        <v>12</v>
      </c>
      <c r="Q63" s="89">
        <v>0</v>
      </c>
      <c r="R63" s="133"/>
    </row>
    <row r="64" spans="1:18" x14ac:dyDescent="0.6">
      <c r="A64" s="97" t="s">
        <v>68</v>
      </c>
      <c r="B64" s="89">
        <v>53</v>
      </c>
      <c r="C64" s="89">
        <v>46</v>
      </c>
      <c r="D64" s="89">
        <v>7</v>
      </c>
      <c r="E64" s="89">
        <v>0</v>
      </c>
      <c r="F64" s="90">
        <f t="shared" si="0"/>
        <v>0.86792452830188682</v>
      </c>
      <c r="G64" s="89">
        <v>0</v>
      </c>
      <c r="H64" s="89">
        <v>6</v>
      </c>
      <c r="I64" s="89">
        <v>7</v>
      </c>
      <c r="J64" s="89">
        <v>6</v>
      </c>
      <c r="K64" s="89">
        <v>1</v>
      </c>
      <c r="L64" s="89">
        <v>0</v>
      </c>
      <c r="M64" s="89">
        <v>0</v>
      </c>
      <c r="N64" s="90">
        <f t="shared" si="1"/>
        <v>0.38461538461538464</v>
      </c>
      <c r="O64" s="89">
        <v>32</v>
      </c>
      <c r="P64" s="89">
        <v>0</v>
      </c>
      <c r="Q64" s="89">
        <v>1</v>
      </c>
      <c r="R64" s="133"/>
    </row>
    <row r="65" spans="1:18" x14ac:dyDescent="0.6">
      <c r="A65" s="99" t="s">
        <v>22</v>
      </c>
      <c r="B65" s="102">
        <f>SUM(B62:B64)</f>
        <v>101</v>
      </c>
      <c r="C65" s="102">
        <f t="shared" ref="C65:E65" si="32">SUM(C62:C64)</f>
        <v>91</v>
      </c>
      <c r="D65" s="102">
        <f t="shared" si="32"/>
        <v>10</v>
      </c>
      <c r="E65" s="102">
        <f t="shared" si="32"/>
        <v>0</v>
      </c>
      <c r="F65" s="103">
        <f t="shared" si="0"/>
        <v>0.90099009900990101</v>
      </c>
      <c r="G65" s="102">
        <f>SUM(G62:G64)</f>
        <v>0</v>
      </c>
      <c r="H65" s="102">
        <f t="shared" ref="H65:M65" si="33">SUM(H62:H64)</f>
        <v>7</v>
      </c>
      <c r="I65" s="102">
        <f t="shared" si="33"/>
        <v>13</v>
      </c>
      <c r="J65" s="102">
        <f t="shared" si="33"/>
        <v>7</v>
      </c>
      <c r="K65" s="102">
        <f t="shared" si="33"/>
        <v>1</v>
      </c>
      <c r="L65" s="102">
        <f t="shared" si="33"/>
        <v>0</v>
      </c>
      <c r="M65" s="102">
        <f t="shared" si="33"/>
        <v>0</v>
      </c>
      <c r="N65" s="103">
        <f t="shared" si="1"/>
        <v>0.32183908045977011</v>
      </c>
      <c r="O65" s="102">
        <f>SUM(O62:O64)</f>
        <v>59</v>
      </c>
      <c r="P65" s="102">
        <f t="shared" ref="P65:Q65" si="34">SUM(P62:P64)</f>
        <v>13</v>
      </c>
      <c r="Q65" s="102">
        <f t="shared" si="34"/>
        <v>1</v>
      </c>
      <c r="R65" s="133"/>
    </row>
    <row r="66" spans="1:18" x14ac:dyDescent="0.6">
      <c r="A66" s="97" t="s">
        <v>69</v>
      </c>
      <c r="B66" s="89">
        <v>19</v>
      </c>
      <c r="C66" s="89">
        <v>8</v>
      </c>
      <c r="D66" s="89">
        <v>11</v>
      </c>
      <c r="E66" s="89">
        <v>0</v>
      </c>
      <c r="F66" s="90">
        <f t="shared" si="0"/>
        <v>0.42105263157894735</v>
      </c>
      <c r="G66" s="89">
        <v>0</v>
      </c>
      <c r="H66" s="89">
        <v>1</v>
      </c>
      <c r="I66" s="89">
        <v>1</v>
      </c>
      <c r="J66" s="89">
        <v>2</v>
      </c>
      <c r="K66" s="89">
        <v>0</v>
      </c>
      <c r="L66" s="89">
        <v>0</v>
      </c>
      <c r="M66" s="89">
        <v>1</v>
      </c>
      <c r="N66" s="90">
        <f t="shared" si="1"/>
        <v>0.33333333333333331</v>
      </c>
      <c r="O66" s="89">
        <v>10</v>
      </c>
      <c r="P66" s="89">
        <v>3</v>
      </c>
      <c r="Q66" s="89">
        <v>1</v>
      </c>
      <c r="R66" s="133"/>
    </row>
    <row r="67" spans="1:18" x14ac:dyDescent="0.6">
      <c r="A67" s="97" t="s">
        <v>70</v>
      </c>
      <c r="B67" s="89">
        <v>159</v>
      </c>
      <c r="C67" s="89">
        <v>137</v>
      </c>
      <c r="D67" s="89">
        <v>22</v>
      </c>
      <c r="E67" s="89">
        <v>0</v>
      </c>
      <c r="F67" s="90">
        <f t="shared" si="0"/>
        <v>0.86163522012578619</v>
      </c>
      <c r="G67" s="89">
        <v>0</v>
      </c>
      <c r="H67" s="89">
        <v>11</v>
      </c>
      <c r="I67" s="89">
        <v>20</v>
      </c>
      <c r="J67" s="89">
        <v>12</v>
      </c>
      <c r="K67" s="89">
        <v>1</v>
      </c>
      <c r="L67" s="89">
        <v>0</v>
      </c>
      <c r="M67" s="89">
        <v>2</v>
      </c>
      <c r="N67" s="90">
        <f t="shared" si="1"/>
        <v>0.29487179487179488</v>
      </c>
      <c r="O67" s="89">
        <v>110</v>
      </c>
      <c r="P67" s="89">
        <v>0</v>
      </c>
      <c r="Q67" s="89">
        <v>3</v>
      </c>
      <c r="R67" s="133"/>
    </row>
    <row r="68" spans="1:18" x14ac:dyDescent="0.6">
      <c r="A68" s="99" t="s">
        <v>33</v>
      </c>
      <c r="B68" s="102">
        <f>SUM(B66:B67)</f>
        <v>178</v>
      </c>
      <c r="C68" s="102">
        <f t="shared" ref="C68:E68" si="35">SUM(C66:C67)</f>
        <v>145</v>
      </c>
      <c r="D68" s="102">
        <f t="shared" si="35"/>
        <v>33</v>
      </c>
      <c r="E68" s="102">
        <f t="shared" si="35"/>
        <v>0</v>
      </c>
      <c r="F68" s="103">
        <f t="shared" si="0"/>
        <v>0.8146067415730337</v>
      </c>
      <c r="G68" s="102">
        <f>SUM(G66:G67)</f>
        <v>0</v>
      </c>
      <c r="H68" s="102">
        <f t="shared" ref="H68:M68" si="36">SUM(H66:H67)</f>
        <v>12</v>
      </c>
      <c r="I68" s="102">
        <f t="shared" si="36"/>
        <v>21</v>
      </c>
      <c r="J68" s="102">
        <f t="shared" si="36"/>
        <v>14</v>
      </c>
      <c r="K68" s="102">
        <f t="shared" si="36"/>
        <v>1</v>
      </c>
      <c r="L68" s="102">
        <f t="shared" si="36"/>
        <v>0</v>
      </c>
      <c r="M68" s="102">
        <f t="shared" si="36"/>
        <v>3</v>
      </c>
      <c r="N68" s="103">
        <f t="shared" si="1"/>
        <v>0.2982456140350877</v>
      </c>
      <c r="O68" s="102">
        <f>SUM(O66:O67)</f>
        <v>120</v>
      </c>
      <c r="P68" s="102">
        <f t="shared" ref="P68:Q68" si="37">SUM(P66:P67)</f>
        <v>3</v>
      </c>
      <c r="Q68" s="102">
        <f t="shared" si="37"/>
        <v>4</v>
      </c>
      <c r="R68" s="133"/>
    </row>
    <row r="69" spans="1:18" x14ac:dyDescent="0.6">
      <c r="A69" s="97" t="s">
        <v>71</v>
      </c>
      <c r="B69" s="89">
        <v>58</v>
      </c>
      <c r="C69" s="89">
        <v>54</v>
      </c>
      <c r="D69" s="89">
        <v>4</v>
      </c>
      <c r="E69" s="89">
        <v>0</v>
      </c>
      <c r="F69" s="90">
        <f t="shared" si="0"/>
        <v>0.93103448275862066</v>
      </c>
      <c r="G69" s="89">
        <v>0</v>
      </c>
      <c r="H69" s="89">
        <v>8</v>
      </c>
      <c r="I69" s="89">
        <v>10</v>
      </c>
      <c r="J69" s="89">
        <v>5</v>
      </c>
      <c r="K69" s="89">
        <v>0</v>
      </c>
      <c r="L69" s="89">
        <v>0</v>
      </c>
      <c r="M69" s="89">
        <v>1</v>
      </c>
      <c r="N69" s="90">
        <f t="shared" si="1"/>
        <v>0.42105263157894735</v>
      </c>
      <c r="O69" s="89">
        <v>33</v>
      </c>
      <c r="P69" s="89">
        <v>1</v>
      </c>
      <c r="Q69" s="89">
        <v>0</v>
      </c>
      <c r="R69" s="133"/>
    </row>
    <row r="70" spans="1:18" x14ac:dyDescent="0.6">
      <c r="A70" s="97" t="s">
        <v>72</v>
      </c>
      <c r="B70" s="89">
        <v>11</v>
      </c>
      <c r="C70" s="89">
        <v>10</v>
      </c>
      <c r="D70" s="89">
        <v>1</v>
      </c>
      <c r="E70" s="89">
        <v>0</v>
      </c>
      <c r="F70" s="90">
        <f t="shared" si="0"/>
        <v>0.90909090909090906</v>
      </c>
      <c r="G70" s="89">
        <v>0</v>
      </c>
      <c r="H70" s="89">
        <v>1</v>
      </c>
      <c r="I70" s="89">
        <v>4</v>
      </c>
      <c r="J70" s="89">
        <v>0</v>
      </c>
      <c r="K70" s="89">
        <v>0</v>
      </c>
      <c r="L70" s="89">
        <v>0</v>
      </c>
      <c r="M70" s="89">
        <v>2</v>
      </c>
      <c r="N70" s="90">
        <f t="shared" si="1"/>
        <v>0.63636363636363635</v>
      </c>
      <c r="O70" s="89">
        <v>4</v>
      </c>
      <c r="P70" s="89">
        <v>0</v>
      </c>
      <c r="Q70" s="89">
        <v>0</v>
      </c>
      <c r="R70" s="133"/>
    </row>
    <row r="71" spans="1:18" x14ac:dyDescent="0.6">
      <c r="A71" s="99" t="s">
        <v>38</v>
      </c>
      <c r="B71" s="102">
        <f>SUM(B69:B70)</f>
        <v>69</v>
      </c>
      <c r="C71" s="102">
        <f t="shared" ref="C71:E71" si="38">SUM(C69:C70)</f>
        <v>64</v>
      </c>
      <c r="D71" s="102">
        <f t="shared" si="38"/>
        <v>5</v>
      </c>
      <c r="E71" s="102">
        <f t="shared" si="38"/>
        <v>0</v>
      </c>
      <c r="F71" s="103">
        <f t="shared" si="0"/>
        <v>0.92753623188405798</v>
      </c>
      <c r="G71" s="102">
        <f>SUM(G69:G70)</f>
        <v>0</v>
      </c>
      <c r="H71" s="102">
        <f t="shared" ref="H71:M71" si="39">SUM(H69:H70)</f>
        <v>9</v>
      </c>
      <c r="I71" s="102">
        <f t="shared" si="39"/>
        <v>14</v>
      </c>
      <c r="J71" s="102">
        <f t="shared" si="39"/>
        <v>5</v>
      </c>
      <c r="K71" s="102">
        <f t="shared" si="39"/>
        <v>0</v>
      </c>
      <c r="L71" s="102">
        <f t="shared" si="39"/>
        <v>0</v>
      </c>
      <c r="M71" s="102">
        <f t="shared" si="39"/>
        <v>3</v>
      </c>
      <c r="N71" s="103">
        <f t="shared" si="1"/>
        <v>0.45588235294117646</v>
      </c>
      <c r="O71" s="102">
        <f>SUM(O69:O70)</f>
        <v>37</v>
      </c>
      <c r="P71" s="102">
        <f t="shared" ref="P71:Q71" si="40">SUM(P69:P70)</f>
        <v>1</v>
      </c>
      <c r="Q71" s="102">
        <f t="shared" si="40"/>
        <v>0</v>
      </c>
      <c r="R71" s="133"/>
    </row>
    <row r="72" spans="1:18" x14ac:dyDescent="0.6">
      <c r="A72" s="116" t="s">
        <v>74</v>
      </c>
      <c r="B72" s="93">
        <f>B65+B68+B71</f>
        <v>348</v>
      </c>
      <c r="C72" s="93">
        <f t="shared" ref="C72:E72" si="41">C65+C68+C71</f>
        <v>300</v>
      </c>
      <c r="D72" s="93">
        <f t="shared" si="41"/>
        <v>48</v>
      </c>
      <c r="E72" s="93">
        <f t="shared" si="41"/>
        <v>0</v>
      </c>
      <c r="F72" s="94">
        <f t="shared" si="0"/>
        <v>0.86206896551724133</v>
      </c>
      <c r="G72" s="93">
        <f>G65+G68+G71</f>
        <v>0</v>
      </c>
      <c r="H72" s="93">
        <f t="shared" ref="H72:L72" si="42">H65+H68+H71</f>
        <v>28</v>
      </c>
      <c r="I72" s="93">
        <f t="shared" si="42"/>
        <v>48</v>
      </c>
      <c r="J72" s="93">
        <f t="shared" si="42"/>
        <v>26</v>
      </c>
      <c r="K72" s="93">
        <f t="shared" si="42"/>
        <v>2</v>
      </c>
      <c r="L72" s="93">
        <f t="shared" si="42"/>
        <v>0</v>
      </c>
      <c r="M72" s="93">
        <f>M65+M68+M71</f>
        <v>6</v>
      </c>
      <c r="N72" s="94">
        <f t="shared" si="1"/>
        <v>0.33742331288343558</v>
      </c>
      <c r="O72" s="93">
        <f>O65+O68+O71</f>
        <v>216</v>
      </c>
      <c r="P72" s="93">
        <f t="shared" ref="P72:Q72" si="43">P65+P68+P71</f>
        <v>17</v>
      </c>
      <c r="Q72" s="93">
        <f t="shared" si="43"/>
        <v>5</v>
      </c>
      <c r="R72" s="133"/>
    </row>
    <row r="73" spans="1:18" x14ac:dyDescent="0.6">
      <c r="A73" s="112"/>
      <c r="B73" s="93"/>
      <c r="C73" s="93"/>
      <c r="D73" s="93"/>
      <c r="E73" s="93"/>
      <c r="F73" s="94"/>
      <c r="G73" s="93"/>
      <c r="H73" s="93"/>
      <c r="I73" s="93"/>
      <c r="J73" s="93"/>
      <c r="K73" s="93"/>
      <c r="L73" s="93"/>
      <c r="M73" s="93"/>
      <c r="N73" s="94"/>
      <c r="O73" s="93"/>
      <c r="P73" s="93"/>
      <c r="Q73" s="93"/>
      <c r="R73" s="133"/>
    </row>
    <row r="74" spans="1:18" x14ac:dyDescent="0.6">
      <c r="A74" s="117" t="s">
        <v>75</v>
      </c>
      <c r="B74" s="93"/>
      <c r="C74" s="93"/>
      <c r="D74" s="93"/>
      <c r="E74" s="93"/>
      <c r="F74" s="94"/>
      <c r="G74" s="93"/>
      <c r="H74" s="93"/>
      <c r="I74" s="93"/>
      <c r="J74" s="93"/>
      <c r="K74" s="93"/>
      <c r="L74" s="93"/>
      <c r="M74" s="93"/>
      <c r="N74" s="94"/>
      <c r="O74" s="93"/>
      <c r="P74" s="93"/>
      <c r="Q74" s="93"/>
      <c r="R74" s="133"/>
    </row>
    <row r="75" spans="1:18" x14ac:dyDescent="0.6">
      <c r="A75" s="97" t="s">
        <v>76</v>
      </c>
      <c r="B75" s="89">
        <v>43</v>
      </c>
      <c r="C75" s="89">
        <v>36</v>
      </c>
      <c r="D75" s="89">
        <v>7</v>
      </c>
      <c r="E75" s="89">
        <v>0</v>
      </c>
      <c r="F75" s="90">
        <f t="shared" si="0"/>
        <v>0.83720930232558144</v>
      </c>
      <c r="G75" s="89">
        <v>0</v>
      </c>
      <c r="H75" s="89">
        <v>2</v>
      </c>
      <c r="I75" s="89">
        <v>3</v>
      </c>
      <c r="J75" s="89">
        <v>5</v>
      </c>
      <c r="K75" s="89">
        <v>2</v>
      </c>
      <c r="L75" s="89">
        <v>0</v>
      </c>
      <c r="M75" s="89">
        <v>4</v>
      </c>
      <c r="N75" s="90">
        <f t="shared" si="1"/>
        <v>0.4</v>
      </c>
      <c r="O75" s="89">
        <v>24</v>
      </c>
      <c r="P75" s="89">
        <v>3</v>
      </c>
      <c r="Q75" s="89">
        <v>0</v>
      </c>
      <c r="R75" s="133"/>
    </row>
    <row r="76" spans="1:18" x14ac:dyDescent="0.6">
      <c r="A76" s="97" t="s">
        <v>77</v>
      </c>
      <c r="B76" s="89">
        <v>17</v>
      </c>
      <c r="C76" s="89">
        <v>16</v>
      </c>
      <c r="D76" s="89">
        <v>1</v>
      </c>
      <c r="E76" s="89">
        <v>0</v>
      </c>
      <c r="F76" s="90">
        <f t="shared" si="0"/>
        <v>0.94117647058823528</v>
      </c>
      <c r="G76" s="89">
        <v>0</v>
      </c>
      <c r="H76" s="89">
        <v>0</v>
      </c>
      <c r="I76" s="89">
        <v>1</v>
      </c>
      <c r="J76" s="89">
        <v>2</v>
      </c>
      <c r="K76" s="89">
        <v>0</v>
      </c>
      <c r="L76" s="89">
        <v>0</v>
      </c>
      <c r="M76" s="89">
        <v>0</v>
      </c>
      <c r="N76" s="90">
        <f t="shared" si="1"/>
        <v>0.25</v>
      </c>
      <c r="O76" s="89">
        <v>9</v>
      </c>
      <c r="P76" s="89">
        <v>5</v>
      </c>
      <c r="Q76" s="89">
        <v>0</v>
      </c>
      <c r="R76" s="133"/>
    </row>
    <row r="77" spans="1:18" x14ac:dyDescent="0.6">
      <c r="A77" s="97" t="s">
        <v>78</v>
      </c>
      <c r="B77" s="89">
        <v>12</v>
      </c>
      <c r="C77" s="89">
        <v>8</v>
      </c>
      <c r="D77" s="89">
        <v>4</v>
      </c>
      <c r="E77" s="89">
        <v>0</v>
      </c>
      <c r="F77" s="90">
        <f t="shared" ref="F77:F143" si="44">C77/B77</f>
        <v>0.66666666666666663</v>
      </c>
      <c r="G77" s="89">
        <v>0</v>
      </c>
      <c r="H77" s="89">
        <v>0</v>
      </c>
      <c r="I77" s="89">
        <v>2</v>
      </c>
      <c r="J77" s="89">
        <v>2</v>
      </c>
      <c r="K77" s="89">
        <v>2</v>
      </c>
      <c r="L77" s="89">
        <v>0</v>
      </c>
      <c r="M77" s="89">
        <v>1</v>
      </c>
      <c r="N77" s="90">
        <f t="shared" ref="N77:N104" si="45">(G77+H77+I77+J77+K77+L77+M77)/(E77+G77+H77+I77+J77+K77+L77+M77+O77)</f>
        <v>0.58333333333333337</v>
      </c>
      <c r="O77" s="89">
        <v>5</v>
      </c>
      <c r="P77" s="89">
        <v>0</v>
      </c>
      <c r="Q77" s="89">
        <v>0</v>
      </c>
      <c r="R77" s="133"/>
    </row>
    <row r="78" spans="1:18" x14ac:dyDescent="0.6">
      <c r="A78" s="97" t="s">
        <v>79</v>
      </c>
      <c r="B78" s="89">
        <v>54</v>
      </c>
      <c r="C78" s="89">
        <v>44</v>
      </c>
      <c r="D78" s="89">
        <v>10</v>
      </c>
      <c r="E78" s="89">
        <v>0</v>
      </c>
      <c r="F78" s="90">
        <f t="shared" si="44"/>
        <v>0.81481481481481477</v>
      </c>
      <c r="G78" s="89">
        <v>0</v>
      </c>
      <c r="H78" s="89">
        <v>3</v>
      </c>
      <c r="I78" s="89">
        <v>11</v>
      </c>
      <c r="J78" s="89">
        <v>5</v>
      </c>
      <c r="K78" s="89">
        <v>0</v>
      </c>
      <c r="L78" s="89">
        <v>0</v>
      </c>
      <c r="M78" s="89">
        <v>1</v>
      </c>
      <c r="N78" s="90">
        <f t="shared" si="45"/>
        <v>0.45454545454545453</v>
      </c>
      <c r="O78" s="89">
        <v>24</v>
      </c>
      <c r="P78" s="89">
        <v>9</v>
      </c>
      <c r="Q78" s="89">
        <v>1</v>
      </c>
      <c r="R78" s="133"/>
    </row>
    <row r="79" spans="1:18" x14ac:dyDescent="0.6">
      <c r="A79" s="97" t="s">
        <v>80</v>
      </c>
      <c r="B79" s="89">
        <v>12</v>
      </c>
      <c r="C79" s="89">
        <v>11</v>
      </c>
      <c r="D79" s="89">
        <v>1</v>
      </c>
      <c r="E79" s="89">
        <v>0</v>
      </c>
      <c r="F79" s="90">
        <f t="shared" si="44"/>
        <v>0.91666666666666663</v>
      </c>
      <c r="G79" s="89">
        <v>0</v>
      </c>
      <c r="H79" s="89">
        <v>1</v>
      </c>
      <c r="I79" s="89">
        <v>1</v>
      </c>
      <c r="J79" s="89">
        <v>2</v>
      </c>
      <c r="K79" s="89">
        <v>1</v>
      </c>
      <c r="L79" s="89">
        <v>0</v>
      </c>
      <c r="M79" s="89">
        <v>0</v>
      </c>
      <c r="N79" s="90">
        <f t="shared" si="45"/>
        <v>0.41666666666666669</v>
      </c>
      <c r="O79" s="89">
        <v>7</v>
      </c>
      <c r="P79" s="89">
        <v>0</v>
      </c>
      <c r="Q79" s="89">
        <v>0</v>
      </c>
      <c r="R79" s="133"/>
    </row>
    <row r="80" spans="1:18" x14ac:dyDescent="0.6">
      <c r="A80" s="97" t="s">
        <v>81</v>
      </c>
      <c r="B80" s="89">
        <v>62</v>
      </c>
      <c r="C80" s="89">
        <v>40</v>
      </c>
      <c r="D80" s="89">
        <v>22</v>
      </c>
      <c r="E80" s="89">
        <v>0</v>
      </c>
      <c r="F80" s="90">
        <f t="shared" si="44"/>
        <v>0.64516129032258063</v>
      </c>
      <c r="G80" s="89">
        <v>0</v>
      </c>
      <c r="H80" s="89">
        <v>7</v>
      </c>
      <c r="I80" s="89">
        <v>15</v>
      </c>
      <c r="J80" s="89">
        <v>12</v>
      </c>
      <c r="K80" s="89">
        <v>0</v>
      </c>
      <c r="L80" s="89">
        <v>0</v>
      </c>
      <c r="M80" s="89">
        <v>1</v>
      </c>
      <c r="N80" s="90">
        <f t="shared" si="45"/>
        <v>0.56451612903225812</v>
      </c>
      <c r="O80" s="89">
        <v>27</v>
      </c>
      <c r="P80" s="89">
        <v>0</v>
      </c>
      <c r="Q80" s="89">
        <v>0</v>
      </c>
      <c r="R80" s="133"/>
    </row>
    <row r="81" spans="1:18" x14ac:dyDescent="0.6">
      <c r="A81" s="97" t="s">
        <v>82</v>
      </c>
      <c r="B81" s="89">
        <v>12</v>
      </c>
      <c r="C81" s="89">
        <v>9</v>
      </c>
      <c r="D81" s="89">
        <v>3</v>
      </c>
      <c r="E81" s="89">
        <v>0</v>
      </c>
      <c r="F81" s="90">
        <f t="shared" si="44"/>
        <v>0.75</v>
      </c>
      <c r="G81" s="89">
        <v>0</v>
      </c>
      <c r="H81" s="89">
        <v>1</v>
      </c>
      <c r="I81" s="89">
        <v>4</v>
      </c>
      <c r="J81" s="89">
        <v>0</v>
      </c>
      <c r="K81" s="89">
        <v>0</v>
      </c>
      <c r="L81" s="89">
        <v>0</v>
      </c>
      <c r="M81" s="89">
        <v>1</v>
      </c>
      <c r="N81" s="90">
        <f t="shared" si="45"/>
        <v>0.5</v>
      </c>
      <c r="O81" s="89">
        <v>6</v>
      </c>
      <c r="P81" s="89">
        <v>0</v>
      </c>
      <c r="Q81" s="89">
        <v>0</v>
      </c>
      <c r="R81" s="133"/>
    </row>
    <row r="82" spans="1:18" x14ac:dyDescent="0.6">
      <c r="A82" s="97" t="s">
        <v>83</v>
      </c>
      <c r="B82" s="89">
        <v>32</v>
      </c>
      <c r="C82" s="89">
        <v>20</v>
      </c>
      <c r="D82" s="89">
        <v>12</v>
      </c>
      <c r="E82" s="89">
        <v>0</v>
      </c>
      <c r="F82" s="90">
        <f t="shared" si="44"/>
        <v>0.625</v>
      </c>
      <c r="G82" s="89">
        <v>0</v>
      </c>
      <c r="H82" s="89">
        <v>0</v>
      </c>
      <c r="I82" s="89">
        <v>8</v>
      </c>
      <c r="J82" s="89">
        <v>6</v>
      </c>
      <c r="K82" s="89">
        <v>0</v>
      </c>
      <c r="L82" s="89">
        <v>0</v>
      </c>
      <c r="M82" s="89">
        <v>1</v>
      </c>
      <c r="N82" s="90">
        <f t="shared" si="45"/>
        <v>0.5</v>
      </c>
      <c r="O82" s="89">
        <v>15</v>
      </c>
      <c r="P82" s="89">
        <v>1</v>
      </c>
      <c r="Q82" s="89">
        <v>1</v>
      </c>
      <c r="R82" s="133"/>
    </row>
    <row r="83" spans="1:18" x14ac:dyDescent="0.6">
      <c r="A83" s="99" t="s">
        <v>22</v>
      </c>
      <c r="B83" s="102">
        <f>SUM(B75:B82)</f>
        <v>244</v>
      </c>
      <c r="C83" s="102">
        <f t="shared" ref="C83:E83" si="46">SUM(C75:C82)</f>
        <v>184</v>
      </c>
      <c r="D83" s="102">
        <f t="shared" si="46"/>
        <v>60</v>
      </c>
      <c r="E83" s="102">
        <f t="shared" si="46"/>
        <v>0</v>
      </c>
      <c r="F83" s="103">
        <f t="shared" si="44"/>
        <v>0.75409836065573765</v>
      </c>
      <c r="G83" s="102">
        <f>SUM(G75:G82)</f>
        <v>0</v>
      </c>
      <c r="H83" s="102">
        <f t="shared" ref="H83:M83" si="47">SUM(H75:H82)</f>
        <v>14</v>
      </c>
      <c r="I83" s="102">
        <f t="shared" si="47"/>
        <v>45</v>
      </c>
      <c r="J83" s="102">
        <f t="shared" si="47"/>
        <v>34</v>
      </c>
      <c r="K83" s="102">
        <f t="shared" si="47"/>
        <v>5</v>
      </c>
      <c r="L83" s="102">
        <f t="shared" si="47"/>
        <v>0</v>
      </c>
      <c r="M83" s="102">
        <f t="shared" si="47"/>
        <v>9</v>
      </c>
      <c r="N83" s="103">
        <f t="shared" si="45"/>
        <v>0.47767857142857145</v>
      </c>
      <c r="O83" s="102">
        <f>SUM(O75:O82)</f>
        <v>117</v>
      </c>
      <c r="P83" s="102">
        <f t="shared" ref="P83" si="48">SUM(P75:P82)</f>
        <v>18</v>
      </c>
      <c r="Q83" s="102">
        <f>SUM(Q75:Q82)</f>
        <v>2</v>
      </c>
      <c r="R83" s="133"/>
    </row>
    <row r="84" spans="1:18" x14ac:dyDescent="0.6">
      <c r="A84" s="97" t="s">
        <v>85</v>
      </c>
      <c r="B84" s="89">
        <v>31</v>
      </c>
      <c r="C84" s="89">
        <v>17</v>
      </c>
      <c r="D84" s="89">
        <v>14</v>
      </c>
      <c r="E84" s="89">
        <v>0</v>
      </c>
      <c r="F84" s="90">
        <f t="shared" si="44"/>
        <v>0.54838709677419351</v>
      </c>
      <c r="G84" s="89">
        <v>1</v>
      </c>
      <c r="H84" s="89">
        <v>1</v>
      </c>
      <c r="I84" s="89">
        <v>3</v>
      </c>
      <c r="J84" s="89">
        <v>1</v>
      </c>
      <c r="K84" s="89">
        <v>0</v>
      </c>
      <c r="L84" s="89">
        <v>0</v>
      </c>
      <c r="M84" s="89">
        <v>1</v>
      </c>
      <c r="N84" s="90">
        <f t="shared" si="45"/>
        <v>0.28000000000000003</v>
      </c>
      <c r="O84" s="89">
        <v>18</v>
      </c>
      <c r="P84" s="89">
        <v>4</v>
      </c>
      <c r="Q84" s="89">
        <v>2</v>
      </c>
      <c r="R84" s="133"/>
    </row>
    <row r="85" spans="1:18" x14ac:dyDescent="0.6">
      <c r="A85" s="97" t="s">
        <v>86</v>
      </c>
      <c r="B85" s="89">
        <v>14</v>
      </c>
      <c r="C85" s="89">
        <v>7</v>
      </c>
      <c r="D85" s="89">
        <v>7</v>
      </c>
      <c r="E85" s="89">
        <v>0</v>
      </c>
      <c r="F85" s="90">
        <f t="shared" si="44"/>
        <v>0.5</v>
      </c>
      <c r="G85" s="89">
        <v>0</v>
      </c>
      <c r="H85" s="89">
        <v>0</v>
      </c>
      <c r="I85" s="89">
        <v>4</v>
      </c>
      <c r="J85" s="89">
        <v>2</v>
      </c>
      <c r="K85" s="89">
        <v>1</v>
      </c>
      <c r="L85" s="89">
        <v>0</v>
      </c>
      <c r="M85" s="89">
        <v>0</v>
      </c>
      <c r="N85" s="90">
        <f t="shared" si="45"/>
        <v>0.5</v>
      </c>
      <c r="O85" s="89">
        <v>7</v>
      </c>
      <c r="P85" s="89">
        <v>0</v>
      </c>
      <c r="Q85" s="89">
        <v>0</v>
      </c>
      <c r="R85" s="133"/>
    </row>
    <row r="86" spans="1:18" x14ac:dyDescent="0.6">
      <c r="A86" s="97" t="s">
        <v>87</v>
      </c>
      <c r="B86" s="89">
        <v>161</v>
      </c>
      <c r="C86" s="89">
        <v>99</v>
      </c>
      <c r="D86" s="89">
        <v>62</v>
      </c>
      <c r="E86" s="89">
        <v>0</v>
      </c>
      <c r="F86" s="90">
        <f t="shared" si="44"/>
        <v>0.6149068322981367</v>
      </c>
      <c r="G86" s="89">
        <v>1</v>
      </c>
      <c r="H86" s="89">
        <v>8</v>
      </c>
      <c r="I86" s="89">
        <v>24</v>
      </c>
      <c r="J86" s="89">
        <v>17</v>
      </c>
      <c r="K86" s="89">
        <v>2</v>
      </c>
      <c r="L86" s="89">
        <v>0</v>
      </c>
      <c r="M86" s="89">
        <v>5</v>
      </c>
      <c r="N86" s="90">
        <f t="shared" si="45"/>
        <v>0.36305732484076431</v>
      </c>
      <c r="O86" s="89">
        <v>100</v>
      </c>
      <c r="P86" s="89">
        <v>4</v>
      </c>
      <c r="Q86" s="89">
        <v>0</v>
      </c>
      <c r="R86" s="133"/>
    </row>
    <row r="87" spans="1:18" x14ac:dyDescent="0.6">
      <c r="A87" s="97" t="s">
        <v>88</v>
      </c>
      <c r="B87" s="89">
        <v>14</v>
      </c>
      <c r="C87" s="89">
        <v>11</v>
      </c>
      <c r="D87" s="89">
        <v>3</v>
      </c>
      <c r="E87" s="89">
        <v>0</v>
      </c>
      <c r="F87" s="90">
        <f t="shared" si="44"/>
        <v>0.7857142857142857</v>
      </c>
      <c r="G87" s="89">
        <v>0</v>
      </c>
      <c r="H87" s="89">
        <v>1</v>
      </c>
      <c r="I87" s="89">
        <v>2</v>
      </c>
      <c r="J87" s="89">
        <v>2</v>
      </c>
      <c r="K87" s="89">
        <v>0</v>
      </c>
      <c r="L87" s="89">
        <v>0</v>
      </c>
      <c r="M87" s="89">
        <v>0</v>
      </c>
      <c r="N87" s="90">
        <f t="shared" si="45"/>
        <v>0.38461538461538464</v>
      </c>
      <c r="O87" s="89">
        <v>8</v>
      </c>
      <c r="P87" s="89">
        <v>1</v>
      </c>
      <c r="Q87" s="89">
        <v>0</v>
      </c>
      <c r="R87" s="133"/>
    </row>
    <row r="88" spans="1:18" x14ac:dyDescent="0.6">
      <c r="A88" s="97" t="s">
        <v>89</v>
      </c>
      <c r="B88" s="89">
        <v>60</v>
      </c>
      <c r="C88" s="89">
        <v>45</v>
      </c>
      <c r="D88" s="89">
        <v>15</v>
      </c>
      <c r="E88" s="89">
        <v>0</v>
      </c>
      <c r="F88" s="90">
        <f t="shared" si="44"/>
        <v>0.75</v>
      </c>
      <c r="G88" s="89">
        <v>0</v>
      </c>
      <c r="H88" s="89">
        <v>1</v>
      </c>
      <c r="I88" s="89">
        <v>2</v>
      </c>
      <c r="J88" s="89">
        <v>6</v>
      </c>
      <c r="K88" s="89">
        <v>0</v>
      </c>
      <c r="L88" s="89">
        <v>0</v>
      </c>
      <c r="M88" s="89">
        <v>2</v>
      </c>
      <c r="N88" s="90">
        <f t="shared" si="45"/>
        <v>0.19642857142857142</v>
      </c>
      <c r="O88" s="89">
        <v>45</v>
      </c>
      <c r="P88" s="89">
        <v>3</v>
      </c>
      <c r="Q88" s="89">
        <v>1</v>
      </c>
      <c r="R88" s="133"/>
    </row>
    <row r="89" spans="1:18" x14ac:dyDescent="0.6">
      <c r="A89" s="97" t="s">
        <v>90</v>
      </c>
      <c r="B89" s="89">
        <v>109</v>
      </c>
      <c r="C89" s="89">
        <v>74</v>
      </c>
      <c r="D89" s="89">
        <v>35</v>
      </c>
      <c r="E89" s="89">
        <v>0</v>
      </c>
      <c r="F89" s="90">
        <f t="shared" si="44"/>
        <v>0.67889908256880738</v>
      </c>
      <c r="G89" s="89">
        <v>1</v>
      </c>
      <c r="H89" s="89">
        <v>7</v>
      </c>
      <c r="I89" s="89">
        <v>5</v>
      </c>
      <c r="J89" s="89">
        <v>9</v>
      </c>
      <c r="K89" s="89">
        <v>0</v>
      </c>
      <c r="L89" s="89">
        <v>0</v>
      </c>
      <c r="M89" s="89">
        <v>1</v>
      </c>
      <c r="N89" s="90">
        <f t="shared" si="45"/>
        <v>0.22549019607843138</v>
      </c>
      <c r="O89" s="89">
        <v>79</v>
      </c>
      <c r="P89" s="89">
        <v>5</v>
      </c>
      <c r="Q89" s="89">
        <v>2</v>
      </c>
      <c r="R89" s="133"/>
    </row>
    <row r="90" spans="1:18" x14ac:dyDescent="0.6">
      <c r="A90" s="97" t="s">
        <v>91</v>
      </c>
      <c r="B90" s="89">
        <v>33</v>
      </c>
      <c r="C90" s="89">
        <v>29</v>
      </c>
      <c r="D90" s="89">
        <v>4</v>
      </c>
      <c r="E90" s="89">
        <v>0</v>
      </c>
      <c r="F90" s="90">
        <f t="shared" si="44"/>
        <v>0.87878787878787878</v>
      </c>
      <c r="G90" s="89">
        <v>0</v>
      </c>
      <c r="H90" s="89">
        <v>2</v>
      </c>
      <c r="I90" s="89">
        <v>6</v>
      </c>
      <c r="J90" s="89">
        <v>3</v>
      </c>
      <c r="K90" s="89">
        <v>0</v>
      </c>
      <c r="L90" s="89">
        <v>0</v>
      </c>
      <c r="M90" s="89">
        <v>2</v>
      </c>
      <c r="N90" s="90">
        <f t="shared" si="45"/>
        <v>0.40625</v>
      </c>
      <c r="O90" s="89">
        <v>19</v>
      </c>
      <c r="P90" s="89">
        <v>0</v>
      </c>
      <c r="Q90" s="89">
        <v>1</v>
      </c>
      <c r="R90" s="133"/>
    </row>
    <row r="91" spans="1:18" x14ac:dyDescent="0.6">
      <c r="A91" s="97" t="s">
        <v>149</v>
      </c>
      <c r="B91" s="89">
        <v>73</v>
      </c>
      <c r="C91" s="89">
        <v>64</v>
      </c>
      <c r="D91" s="89">
        <v>9</v>
      </c>
      <c r="E91" s="89">
        <v>0</v>
      </c>
      <c r="F91" s="90">
        <f t="shared" si="44"/>
        <v>0.87671232876712324</v>
      </c>
      <c r="G91" s="89">
        <v>0</v>
      </c>
      <c r="H91" s="89">
        <v>5</v>
      </c>
      <c r="I91" s="89">
        <v>8</v>
      </c>
      <c r="J91" s="89">
        <v>7</v>
      </c>
      <c r="K91" s="89">
        <v>1</v>
      </c>
      <c r="L91" s="89">
        <v>0</v>
      </c>
      <c r="M91" s="89">
        <v>3</v>
      </c>
      <c r="N91" s="90">
        <f t="shared" si="45"/>
        <v>0.34782608695652173</v>
      </c>
      <c r="O91" s="89">
        <v>45</v>
      </c>
      <c r="P91" s="89">
        <v>2</v>
      </c>
      <c r="Q91" s="89">
        <v>2</v>
      </c>
      <c r="R91" s="133"/>
    </row>
    <row r="92" spans="1:18" x14ac:dyDescent="0.6">
      <c r="A92" s="97" t="s">
        <v>92</v>
      </c>
      <c r="B92" s="89">
        <v>28</v>
      </c>
      <c r="C92" s="89">
        <v>25</v>
      </c>
      <c r="D92" s="89">
        <v>3</v>
      </c>
      <c r="E92" s="89">
        <v>0</v>
      </c>
      <c r="F92" s="90">
        <f t="shared" si="44"/>
        <v>0.8928571428571429</v>
      </c>
      <c r="G92" s="89">
        <v>0</v>
      </c>
      <c r="H92" s="89">
        <v>0</v>
      </c>
      <c r="I92" s="89">
        <v>0</v>
      </c>
      <c r="J92" s="89">
        <v>0</v>
      </c>
      <c r="K92" s="89">
        <v>0</v>
      </c>
      <c r="L92" s="89">
        <v>0</v>
      </c>
      <c r="M92" s="89">
        <v>0</v>
      </c>
      <c r="N92" s="90">
        <f t="shared" si="45"/>
        <v>0</v>
      </c>
      <c r="O92" s="89">
        <v>26</v>
      </c>
      <c r="P92" s="89">
        <v>0</v>
      </c>
      <c r="Q92" s="89">
        <v>2</v>
      </c>
      <c r="R92" s="133"/>
    </row>
    <row r="93" spans="1:18" x14ac:dyDescent="0.6">
      <c r="A93" s="97" t="s">
        <v>93</v>
      </c>
      <c r="B93" s="89">
        <v>43</v>
      </c>
      <c r="C93" s="89">
        <v>34</v>
      </c>
      <c r="D93" s="89">
        <v>9</v>
      </c>
      <c r="E93" s="89">
        <v>0</v>
      </c>
      <c r="F93" s="90">
        <f t="shared" si="44"/>
        <v>0.79069767441860461</v>
      </c>
      <c r="G93" s="89">
        <v>0</v>
      </c>
      <c r="H93" s="89">
        <v>1</v>
      </c>
      <c r="I93" s="89">
        <v>2</v>
      </c>
      <c r="J93" s="89">
        <v>3</v>
      </c>
      <c r="K93" s="89">
        <v>1</v>
      </c>
      <c r="L93" s="89">
        <v>0</v>
      </c>
      <c r="M93" s="89">
        <v>2</v>
      </c>
      <c r="N93" s="90">
        <f t="shared" si="45"/>
        <v>0.21428571428571427</v>
      </c>
      <c r="O93" s="89">
        <v>33</v>
      </c>
      <c r="P93" s="89">
        <v>0</v>
      </c>
      <c r="Q93" s="89">
        <v>1</v>
      </c>
      <c r="R93" s="133"/>
    </row>
    <row r="94" spans="1:18" x14ac:dyDescent="0.6">
      <c r="A94" s="97" t="s">
        <v>94</v>
      </c>
      <c r="B94" s="89">
        <v>118</v>
      </c>
      <c r="C94" s="89">
        <v>99</v>
      </c>
      <c r="D94" s="89">
        <v>19</v>
      </c>
      <c r="E94" s="89">
        <v>0</v>
      </c>
      <c r="F94" s="90">
        <f t="shared" si="44"/>
        <v>0.83898305084745761</v>
      </c>
      <c r="G94" s="89">
        <v>0</v>
      </c>
      <c r="H94" s="89">
        <v>3</v>
      </c>
      <c r="I94" s="89">
        <v>3</v>
      </c>
      <c r="J94" s="89">
        <v>12</v>
      </c>
      <c r="K94" s="89">
        <v>0</v>
      </c>
      <c r="L94" s="89">
        <v>0</v>
      </c>
      <c r="M94" s="89">
        <v>2</v>
      </c>
      <c r="N94" s="90">
        <f t="shared" si="45"/>
        <v>0.17543859649122806</v>
      </c>
      <c r="O94" s="89">
        <v>94</v>
      </c>
      <c r="P94" s="89">
        <v>0</v>
      </c>
      <c r="Q94" s="89">
        <v>4</v>
      </c>
      <c r="R94" s="133"/>
    </row>
    <row r="95" spans="1:18" x14ac:dyDescent="0.6">
      <c r="A95" s="99" t="s">
        <v>33</v>
      </c>
      <c r="B95" s="102">
        <f>SUM(B84:B94)</f>
        <v>684</v>
      </c>
      <c r="C95" s="102">
        <f t="shared" ref="C95:E95" si="49">SUM(C84:C94)</f>
        <v>504</v>
      </c>
      <c r="D95" s="102">
        <f t="shared" si="49"/>
        <v>180</v>
      </c>
      <c r="E95" s="102">
        <f t="shared" si="49"/>
        <v>0</v>
      </c>
      <c r="F95" s="103">
        <f t="shared" si="44"/>
        <v>0.73684210526315785</v>
      </c>
      <c r="G95" s="102">
        <f>SUM(G84:G94)</f>
        <v>3</v>
      </c>
      <c r="H95" s="102">
        <f t="shared" ref="H95:M95" si="50">SUM(H84:H94)</f>
        <v>29</v>
      </c>
      <c r="I95" s="102">
        <f t="shared" si="50"/>
        <v>59</v>
      </c>
      <c r="J95" s="102">
        <f t="shared" si="50"/>
        <v>62</v>
      </c>
      <c r="K95" s="102">
        <f t="shared" si="50"/>
        <v>5</v>
      </c>
      <c r="L95" s="102">
        <f t="shared" si="50"/>
        <v>0</v>
      </c>
      <c r="M95" s="102">
        <f t="shared" si="50"/>
        <v>18</v>
      </c>
      <c r="N95" s="103">
        <f t="shared" si="45"/>
        <v>0.27076923076923076</v>
      </c>
      <c r="O95" s="102">
        <f>SUM(O84:O94)</f>
        <v>474</v>
      </c>
      <c r="P95" s="102">
        <f t="shared" ref="P95:Q95" si="51">SUM(P84:P94)</f>
        <v>19</v>
      </c>
      <c r="Q95" s="102">
        <f t="shared" si="51"/>
        <v>15</v>
      </c>
      <c r="R95" s="133"/>
    </row>
    <row r="96" spans="1:18" x14ac:dyDescent="0.6">
      <c r="A96" s="97" t="s">
        <v>95</v>
      </c>
      <c r="B96" s="89">
        <v>18</v>
      </c>
      <c r="C96" s="89">
        <v>18</v>
      </c>
      <c r="D96" s="89">
        <v>0</v>
      </c>
      <c r="E96" s="89">
        <v>0</v>
      </c>
      <c r="F96" s="90">
        <f t="shared" si="44"/>
        <v>1</v>
      </c>
      <c r="G96" s="89">
        <v>0</v>
      </c>
      <c r="H96" s="89">
        <v>0</v>
      </c>
      <c r="I96" s="89">
        <v>1</v>
      </c>
      <c r="J96" s="89">
        <v>2</v>
      </c>
      <c r="K96" s="89">
        <v>1</v>
      </c>
      <c r="L96" s="89">
        <v>0</v>
      </c>
      <c r="M96" s="89">
        <v>0</v>
      </c>
      <c r="N96" s="90">
        <f t="shared" si="45"/>
        <v>0.22222222222222221</v>
      </c>
      <c r="O96" s="89">
        <v>14</v>
      </c>
      <c r="P96" s="89">
        <v>0</v>
      </c>
      <c r="Q96" s="89">
        <v>0</v>
      </c>
      <c r="R96" s="133"/>
    </row>
    <row r="97" spans="1:18" x14ac:dyDescent="0.6">
      <c r="A97" s="97" t="s">
        <v>96</v>
      </c>
      <c r="B97" s="89">
        <v>21</v>
      </c>
      <c r="C97" s="89">
        <v>16</v>
      </c>
      <c r="D97" s="89">
        <v>5</v>
      </c>
      <c r="E97" s="89">
        <v>0</v>
      </c>
      <c r="F97" s="90">
        <f t="shared" si="44"/>
        <v>0.76190476190476186</v>
      </c>
      <c r="G97" s="89">
        <v>0</v>
      </c>
      <c r="H97" s="89">
        <v>0</v>
      </c>
      <c r="I97" s="89">
        <v>1</v>
      </c>
      <c r="J97" s="89">
        <v>2</v>
      </c>
      <c r="K97" s="89">
        <v>0</v>
      </c>
      <c r="L97" s="89">
        <v>0</v>
      </c>
      <c r="M97" s="89">
        <v>0</v>
      </c>
      <c r="N97" s="90">
        <f t="shared" si="45"/>
        <v>0.16666666666666666</v>
      </c>
      <c r="O97" s="89">
        <v>15</v>
      </c>
      <c r="P97" s="89">
        <v>1</v>
      </c>
      <c r="Q97" s="89">
        <v>2</v>
      </c>
      <c r="R97" s="133"/>
    </row>
    <row r="98" spans="1:18" x14ac:dyDescent="0.6">
      <c r="A98" s="97" t="s">
        <v>97</v>
      </c>
      <c r="B98" s="89">
        <v>1</v>
      </c>
      <c r="C98" s="89">
        <v>1</v>
      </c>
      <c r="D98" s="89">
        <v>0</v>
      </c>
      <c r="E98" s="89">
        <v>0</v>
      </c>
      <c r="F98" s="90">
        <f t="shared" si="44"/>
        <v>1</v>
      </c>
      <c r="G98" s="89">
        <v>0</v>
      </c>
      <c r="H98" s="89">
        <v>0</v>
      </c>
      <c r="I98" s="89">
        <v>0</v>
      </c>
      <c r="J98" s="89">
        <v>0</v>
      </c>
      <c r="K98" s="89">
        <v>0</v>
      </c>
      <c r="L98" s="89">
        <v>0</v>
      </c>
      <c r="M98" s="89">
        <v>0</v>
      </c>
      <c r="N98" s="90">
        <f t="shared" si="45"/>
        <v>0</v>
      </c>
      <c r="O98" s="89">
        <v>1</v>
      </c>
      <c r="P98" s="89">
        <v>0</v>
      </c>
      <c r="Q98" s="89">
        <v>0</v>
      </c>
      <c r="R98" s="133"/>
    </row>
    <row r="99" spans="1:18" x14ac:dyDescent="0.6">
      <c r="A99" s="97" t="s">
        <v>98</v>
      </c>
      <c r="B99" s="89">
        <v>21</v>
      </c>
      <c r="C99" s="89">
        <v>21</v>
      </c>
      <c r="D99" s="89">
        <v>0</v>
      </c>
      <c r="E99" s="89">
        <v>0</v>
      </c>
      <c r="F99" s="90">
        <f t="shared" si="44"/>
        <v>1</v>
      </c>
      <c r="G99" s="89">
        <v>0</v>
      </c>
      <c r="H99" s="89">
        <v>0</v>
      </c>
      <c r="I99" s="89">
        <v>0</v>
      </c>
      <c r="J99" s="89">
        <v>0</v>
      </c>
      <c r="K99" s="89">
        <v>0</v>
      </c>
      <c r="L99" s="89">
        <v>0</v>
      </c>
      <c r="M99" s="89">
        <v>1</v>
      </c>
      <c r="N99" s="90">
        <f t="shared" si="45"/>
        <v>4.7619047619047616E-2</v>
      </c>
      <c r="O99" s="89">
        <v>20</v>
      </c>
      <c r="P99" s="89">
        <v>0</v>
      </c>
      <c r="Q99" s="89">
        <v>0</v>
      </c>
      <c r="R99" s="133"/>
    </row>
    <row r="100" spans="1:18" x14ac:dyDescent="0.6">
      <c r="A100" s="97" t="s">
        <v>100</v>
      </c>
      <c r="B100" s="89">
        <v>4</v>
      </c>
      <c r="C100" s="89">
        <v>2</v>
      </c>
      <c r="D100" s="89">
        <v>2</v>
      </c>
      <c r="E100" s="89">
        <v>0</v>
      </c>
      <c r="F100" s="90">
        <f t="shared" si="44"/>
        <v>0.5</v>
      </c>
      <c r="G100" s="89">
        <v>0</v>
      </c>
      <c r="H100" s="89">
        <v>0</v>
      </c>
      <c r="I100" s="89">
        <v>1</v>
      </c>
      <c r="J100" s="89">
        <v>1</v>
      </c>
      <c r="K100" s="89">
        <v>0</v>
      </c>
      <c r="L100" s="89">
        <v>0</v>
      </c>
      <c r="M100" s="89">
        <v>0</v>
      </c>
      <c r="N100" s="90">
        <f t="shared" si="45"/>
        <v>0.66666666666666663</v>
      </c>
      <c r="O100" s="89">
        <v>1</v>
      </c>
      <c r="P100" s="89">
        <v>1</v>
      </c>
      <c r="Q100" s="89">
        <v>0</v>
      </c>
      <c r="R100" s="133"/>
    </row>
    <row r="101" spans="1:18" x14ac:dyDescent="0.6">
      <c r="A101" s="97" t="s">
        <v>101</v>
      </c>
      <c r="B101" s="89">
        <v>18</v>
      </c>
      <c r="C101" s="89">
        <v>18</v>
      </c>
      <c r="D101" s="89">
        <v>0</v>
      </c>
      <c r="E101" s="89">
        <v>0</v>
      </c>
      <c r="F101" s="90">
        <f t="shared" si="44"/>
        <v>1</v>
      </c>
      <c r="G101" s="89">
        <v>0</v>
      </c>
      <c r="H101" s="89">
        <v>2</v>
      </c>
      <c r="I101" s="89">
        <v>2</v>
      </c>
      <c r="J101" s="89">
        <v>2</v>
      </c>
      <c r="K101" s="89">
        <v>0</v>
      </c>
      <c r="L101" s="89">
        <v>0</v>
      </c>
      <c r="M101" s="89">
        <v>1</v>
      </c>
      <c r="N101" s="90">
        <f t="shared" si="45"/>
        <v>0.3888888888888889</v>
      </c>
      <c r="O101" s="89">
        <v>11</v>
      </c>
      <c r="P101" s="89">
        <v>0</v>
      </c>
      <c r="Q101" s="89">
        <v>0</v>
      </c>
      <c r="R101" s="133"/>
    </row>
    <row r="102" spans="1:18" x14ac:dyDescent="0.6">
      <c r="A102" s="97" t="s">
        <v>102</v>
      </c>
      <c r="B102" s="89">
        <v>13</v>
      </c>
      <c r="C102" s="89">
        <v>12</v>
      </c>
      <c r="D102" s="89">
        <v>1</v>
      </c>
      <c r="E102" s="89">
        <v>0</v>
      </c>
      <c r="F102" s="90">
        <f t="shared" si="44"/>
        <v>0.92307692307692313</v>
      </c>
      <c r="G102" s="89">
        <v>0</v>
      </c>
      <c r="H102" s="89">
        <v>0</v>
      </c>
      <c r="I102" s="89">
        <v>4</v>
      </c>
      <c r="J102" s="89">
        <v>4</v>
      </c>
      <c r="K102" s="89">
        <v>0</v>
      </c>
      <c r="L102" s="89">
        <v>0</v>
      </c>
      <c r="M102" s="89">
        <v>0</v>
      </c>
      <c r="N102" s="90">
        <f t="shared" si="45"/>
        <v>0.61538461538461542</v>
      </c>
      <c r="O102" s="89">
        <v>5</v>
      </c>
      <c r="P102" s="89">
        <v>0</v>
      </c>
      <c r="Q102" s="89">
        <v>0</v>
      </c>
      <c r="R102" s="133"/>
    </row>
    <row r="103" spans="1:18" x14ac:dyDescent="0.6">
      <c r="A103" s="97" t="s">
        <v>103</v>
      </c>
      <c r="B103" s="89">
        <v>1</v>
      </c>
      <c r="C103" s="89">
        <v>0</v>
      </c>
      <c r="D103" s="89">
        <v>1</v>
      </c>
      <c r="E103" s="89">
        <v>0</v>
      </c>
      <c r="F103" s="90">
        <f t="shared" si="44"/>
        <v>0</v>
      </c>
      <c r="G103" s="89">
        <v>0</v>
      </c>
      <c r="H103" s="89">
        <v>0</v>
      </c>
      <c r="I103" s="89">
        <v>0</v>
      </c>
      <c r="J103" s="89">
        <v>0</v>
      </c>
      <c r="K103" s="89">
        <v>0</v>
      </c>
      <c r="L103" s="89">
        <v>0</v>
      </c>
      <c r="M103" s="89">
        <v>0</v>
      </c>
      <c r="N103" s="90">
        <f t="shared" si="45"/>
        <v>0</v>
      </c>
      <c r="O103" s="89">
        <v>1</v>
      </c>
      <c r="P103" s="89">
        <v>0</v>
      </c>
      <c r="Q103" s="89">
        <v>0</v>
      </c>
      <c r="R103" s="133"/>
    </row>
    <row r="104" spans="1:18" x14ac:dyDescent="0.6">
      <c r="A104" s="97" t="s">
        <v>104</v>
      </c>
      <c r="B104" s="89">
        <v>2</v>
      </c>
      <c r="C104" s="89">
        <v>1</v>
      </c>
      <c r="D104" s="89">
        <v>1</v>
      </c>
      <c r="E104" s="89">
        <v>0</v>
      </c>
      <c r="F104" s="90">
        <f t="shared" si="44"/>
        <v>0.5</v>
      </c>
      <c r="G104" s="89">
        <v>0</v>
      </c>
      <c r="H104" s="89">
        <v>0</v>
      </c>
      <c r="I104" s="89">
        <v>0</v>
      </c>
      <c r="J104" s="89">
        <v>0</v>
      </c>
      <c r="K104" s="89">
        <v>0</v>
      </c>
      <c r="L104" s="89">
        <v>0</v>
      </c>
      <c r="M104" s="89">
        <v>0</v>
      </c>
      <c r="N104" s="90">
        <f t="shared" si="45"/>
        <v>0</v>
      </c>
      <c r="O104" s="89">
        <v>2</v>
      </c>
      <c r="P104" s="89">
        <v>0</v>
      </c>
      <c r="Q104" s="89">
        <v>0</v>
      </c>
      <c r="R104" s="133"/>
    </row>
    <row r="105" spans="1:18" x14ac:dyDescent="0.6">
      <c r="A105" s="97" t="s">
        <v>105</v>
      </c>
      <c r="B105" s="89">
        <v>1</v>
      </c>
      <c r="C105" s="89">
        <v>1</v>
      </c>
      <c r="D105" s="89">
        <v>0</v>
      </c>
      <c r="E105" s="89">
        <v>0</v>
      </c>
      <c r="F105" s="90">
        <f t="shared" si="44"/>
        <v>1</v>
      </c>
      <c r="G105" s="89">
        <v>0</v>
      </c>
      <c r="H105" s="89">
        <v>0</v>
      </c>
      <c r="I105" s="89">
        <v>0</v>
      </c>
      <c r="J105" s="89">
        <v>0</v>
      </c>
      <c r="K105" s="89">
        <v>0</v>
      </c>
      <c r="L105" s="89">
        <v>0</v>
      </c>
      <c r="M105" s="89">
        <v>0</v>
      </c>
      <c r="N105" s="90" t="s">
        <v>154</v>
      </c>
      <c r="O105" s="89">
        <v>0</v>
      </c>
      <c r="P105" s="89">
        <v>0</v>
      </c>
      <c r="Q105" s="89">
        <v>1</v>
      </c>
      <c r="R105" s="133"/>
    </row>
    <row r="106" spans="1:18" x14ac:dyDescent="0.6">
      <c r="A106" s="97" t="s">
        <v>150</v>
      </c>
      <c r="B106" s="89">
        <v>3</v>
      </c>
      <c r="C106" s="89">
        <v>1</v>
      </c>
      <c r="D106" s="89">
        <v>2</v>
      </c>
      <c r="E106" s="89">
        <v>0</v>
      </c>
      <c r="F106" s="90">
        <f t="shared" si="44"/>
        <v>0.33333333333333331</v>
      </c>
      <c r="G106" s="89">
        <v>0</v>
      </c>
      <c r="H106" s="89">
        <v>0</v>
      </c>
      <c r="I106" s="89">
        <v>1</v>
      </c>
      <c r="J106" s="89">
        <v>0</v>
      </c>
      <c r="K106" s="89">
        <v>0</v>
      </c>
      <c r="L106" s="89">
        <v>0</v>
      </c>
      <c r="M106" s="89">
        <v>0</v>
      </c>
      <c r="N106" s="90">
        <f t="shared" ref="N106:N114" si="52">(G106+H106+I106+J106+K106+L106+M106)/(E106+G106+H106+I106+J106+K106+L106+M106+O106)</f>
        <v>0.33333333333333331</v>
      </c>
      <c r="O106" s="89">
        <v>2</v>
      </c>
      <c r="P106" s="89">
        <v>0</v>
      </c>
      <c r="Q106" s="89">
        <v>0</v>
      </c>
      <c r="R106" s="133"/>
    </row>
    <row r="107" spans="1:18" x14ac:dyDescent="0.6">
      <c r="A107" s="97" t="s">
        <v>106</v>
      </c>
      <c r="B107" s="89">
        <v>8</v>
      </c>
      <c r="C107" s="89">
        <v>5</v>
      </c>
      <c r="D107" s="89">
        <v>3</v>
      </c>
      <c r="E107" s="89">
        <v>0</v>
      </c>
      <c r="F107" s="90">
        <f t="shared" si="44"/>
        <v>0.625</v>
      </c>
      <c r="G107" s="89">
        <v>0</v>
      </c>
      <c r="H107" s="89">
        <v>0</v>
      </c>
      <c r="I107" s="89">
        <v>1</v>
      </c>
      <c r="J107" s="89">
        <v>1</v>
      </c>
      <c r="K107" s="89">
        <v>0</v>
      </c>
      <c r="L107" s="89">
        <v>0</v>
      </c>
      <c r="M107" s="89">
        <v>0</v>
      </c>
      <c r="N107" s="90">
        <f t="shared" si="52"/>
        <v>0.25</v>
      </c>
      <c r="O107" s="89">
        <v>6</v>
      </c>
      <c r="P107" s="89">
        <v>0</v>
      </c>
      <c r="Q107" s="89">
        <v>0</v>
      </c>
      <c r="R107" s="133"/>
    </row>
    <row r="108" spans="1:18" x14ac:dyDescent="0.6">
      <c r="A108" s="97" t="s">
        <v>107</v>
      </c>
      <c r="B108" s="89">
        <v>18</v>
      </c>
      <c r="C108" s="89">
        <v>15</v>
      </c>
      <c r="D108" s="89">
        <v>3</v>
      </c>
      <c r="E108" s="89">
        <v>0</v>
      </c>
      <c r="F108" s="90">
        <f t="shared" si="44"/>
        <v>0.83333333333333337</v>
      </c>
      <c r="G108" s="89">
        <v>0</v>
      </c>
      <c r="H108" s="89">
        <v>0</v>
      </c>
      <c r="I108" s="89">
        <v>2</v>
      </c>
      <c r="J108" s="89">
        <v>0</v>
      </c>
      <c r="K108" s="89">
        <v>0</v>
      </c>
      <c r="L108" s="89">
        <v>0</v>
      </c>
      <c r="M108" s="89">
        <v>1</v>
      </c>
      <c r="N108" s="90">
        <f t="shared" si="52"/>
        <v>0.1875</v>
      </c>
      <c r="O108" s="89">
        <v>13</v>
      </c>
      <c r="P108" s="89">
        <v>1</v>
      </c>
      <c r="Q108" s="89">
        <v>1</v>
      </c>
      <c r="R108" s="133"/>
    </row>
    <row r="109" spans="1:18" x14ac:dyDescent="0.6">
      <c r="A109" s="97" t="s">
        <v>108</v>
      </c>
      <c r="B109" s="89">
        <v>4</v>
      </c>
      <c r="C109" s="89">
        <v>4</v>
      </c>
      <c r="D109" s="89">
        <v>0</v>
      </c>
      <c r="E109" s="89">
        <v>0</v>
      </c>
      <c r="F109" s="90">
        <f t="shared" si="44"/>
        <v>1</v>
      </c>
      <c r="G109" s="89">
        <v>0</v>
      </c>
      <c r="H109" s="89">
        <v>1</v>
      </c>
      <c r="I109" s="89">
        <v>0</v>
      </c>
      <c r="J109" s="89">
        <v>0</v>
      </c>
      <c r="K109" s="89">
        <v>0</v>
      </c>
      <c r="L109" s="89">
        <v>0</v>
      </c>
      <c r="M109" s="89">
        <v>0</v>
      </c>
      <c r="N109" s="90">
        <f t="shared" si="52"/>
        <v>0.25</v>
      </c>
      <c r="O109" s="89">
        <v>3</v>
      </c>
      <c r="P109" s="89">
        <v>0</v>
      </c>
      <c r="Q109" s="89">
        <v>0</v>
      </c>
      <c r="R109" s="133"/>
    </row>
    <row r="110" spans="1:18" x14ac:dyDescent="0.6">
      <c r="A110" s="97" t="s">
        <v>110</v>
      </c>
      <c r="B110" s="89">
        <v>13</v>
      </c>
      <c r="C110" s="89">
        <v>12</v>
      </c>
      <c r="D110" s="89">
        <v>1</v>
      </c>
      <c r="E110" s="89">
        <v>0</v>
      </c>
      <c r="F110" s="90">
        <f t="shared" si="44"/>
        <v>0.92307692307692313</v>
      </c>
      <c r="G110" s="89">
        <v>0</v>
      </c>
      <c r="H110" s="89">
        <v>1</v>
      </c>
      <c r="I110" s="89">
        <v>2</v>
      </c>
      <c r="J110" s="89">
        <v>1</v>
      </c>
      <c r="K110" s="89">
        <v>1</v>
      </c>
      <c r="L110" s="89">
        <v>0</v>
      </c>
      <c r="M110" s="89">
        <v>1</v>
      </c>
      <c r="N110" s="90">
        <f t="shared" si="52"/>
        <v>0.46153846153846156</v>
      </c>
      <c r="O110" s="89">
        <v>7</v>
      </c>
      <c r="P110" s="89">
        <v>0</v>
      </c>
      <c r="Q110" s="89">
        <v>0</v>
      </c>
      <c r="R110" s="133"/>
    </row>
    <row r="111" spans="1:18" x14ac:dyDescent="0.6">
      <c r="A111" s="97" t="s">
        <v>111</v>
      </c>
      <c r="B111" s="89">
        <v>36</v>
      </c>
      <c r="C111" s="89">
        <v>29</v>
      </c>
      <c r="D111" s="89">
        <v>7</v>
      </c>
      <c r="E111" s="89">
        <v>0</v>
      </c>
      <c r="F111" s="90">
        <f t="shared" si="44"/>
        <v>0.80555555555555558</v>
      </c>
      <c r="G111" s="89">
        <v>0</v>
      </c>
      <c r="H111" s="89">
        <v>1</v>
      </c>
      <c r="I111" s="89">
        <v>0</v>
      </c>
      <c r="J111" s="89">
        <v>1</v>
      </c>
      <c r="K111" s="89">
        <v>0</v>
      </c>
      <c r="L111" s="89">
        <v>0</v>
      </c>
      <c r="M111" s="89">
        <v>0</v>
      </c>
      <c r="N111" s="90">
        <f t="shared" si="52"/>
        <v>5.7142857142857141E-2</v>
      </c>
      <c r="O111" s="89">
        <v>33</v>
      </c>
      <c r="P111" s="89">
        <v>1</v>
      </c>
      <c r="Q111" s="89">
        <v>0</v>
      </c>
      <c r="R111" s="133"/>
    </row>
    <row r="112" spans="1:18" x14ac:dyDescent="0.6">
      <c r="A112" s="97" t="s">
        <v>112</v>
      </c>
      <c r="B112" s="89">
        <v>12</v>
      </c>
      <c r="C112" s="89">
        <v>11</v>
      </c>
      <c r="D112" s="89">
        <v>1</v>
      </c>
      <c r="E112" s="89">
        <v>0</v>
      </c>
      <c r="F112" s="90">
        <f t="shared" si="44"/>
        <v>0.91666666666666663</v>
      </c>
      <c r="G112" s="89">
        <v>0</v>
      </c>
      <c r="H112" s="89">
        <v>2</v>
      </c>
      <c r="I112" s="89">
        <v>0</v>
      </c>
      <c r="J112" s="89">
        <v>5</v>
      </c>
      <c r="K112" s="89">
        <v>0</v>
      </c>
      <c r="L112" s="89">
        <v>0</v>
      </c>
      <c r="M112" s="89">
        <v>0</v>
      </c>
      <c r="N112" s="90">
        <f t="shared" si="52"/>
        <v>0.58333333333333337</v>
      </c>
      <c r="O112" s="89">
        <v>5</v>
      </c>
      <c r="P112" s="89">
        <v>0</v>
      </c>
      <c r="Q112" s="89">
        <v>0</v>
      </c>
      <c r="R112" s="133"/>
    </row>
    <row r="113" spans="1:18" x14ac:dyDescent="0.6">
      <c r="A113" s="99" t="s">
        <v>38</v>
      </c>
      <c r="B113" s="102">
        <f>SUM(B96:B112)</f>
        <v>194</v>
      </c>
      <c r="C113" s="102">
        <f>SUM(C96:C112)</f>
        <v>167</v>
      </c>
      <c r="D113" s="102">
        <f t="shared" ref="D113:E113" si="53">SUM(D96:D112)</f>
        <v>27</v>
      </c>
      <c r="E113" s="102">
        <f t="shared" si="53"/>
        <v>0</v>
      </c>
      <c r="F113" s="103">
        <f t="shared" si="44"/>
        <v>0.86082474226804129</v>
      </c>
      <c r="G113" s="102">
        <f>SUM(G96:G112)</f>
        <v>0</v>
      </c>
      <c r="H113" s="102">
        <f t="shared" ref="H113:M113" si="54">SUM(H96:H112)</f>
        <v>7</v>
      </c>
      <c r="I113" s="102">
        <f t="shared" si="54"/>
        <v>15</v>
      </c>
      <c r="J113" s="102">
        <f t="shared" si="54"/>
        <v>19</v>
      </c>
      <c r="K113" s="102">
        <f t="shared" si="54"/>
        <v>2</v>
      </c>
      <c r="L113" s="102">
        <f t="shared" si="54"/>
        <v>0</v>
      </c>
      <c r="M113" s="102">
        <f t="shared" si="54"/>
        <v>4</v>
      </c>
      <c r="N113" s="103">
        <f t="shared" si="52"/>
        <v>0.25268817204301075</v>
      </c>
      <c r="O113" s="102">
        <f>SUM(O96:O112)</f>
        <v>139</v>
      </c>
      <c r="P113" s="102">
        <f t="shared" ref="P113:Q113" si="55">SUM(P96:P112)</f>
        <v>4</v>
      </c>
      <c r="Q113" s="102">
        <f t="shared" si="55"/>
        <v>4</v>
      </c>
      <c r="R113" s="133"/>
    </row>
    <row r="114" spans="1:18" x14ac:dyDescent="0.6">
      <c r="A114" s="116" t="s">
        <v>113</v>
      </c>
      <c r="B114" s="93">
        <f>B83+B95+B113</f>
        <v>1122</v>
      </c>
      <c r="C114" s="93">
        <f t="shared" ref="C114:E114" si="56">C83+C95+C113</f>
        <v>855</v>
      </c>
      <c r="D114" s="93">
        <f t="shared" si="56"/>
        <v>267</v>
      </c>
      <c r="E114" s="93">
        <f t="shared" si="56"/>
        <v>0</v>
      </c>
      <c r="F114" s="94">
        <f t="shared" si="44"/>
        <v>0.76203208556149737</v>
      </c>
      <c r="G114" s="93">
        <f>G83+G95+G113</f>
        <v>3</v>
      </c>
      <c r="H114" s="93">
        <f t="shared" ref="H114:M114" si="57">H83+H95+H113</f>
        <v>50</v>
      </c>
      <c r="I114" s="93">
        <f t="shared" si="57"/>
        <v>119</v>
      </c>
      <c r="J114" s="93">
        <f t="shared" si="57"/>
        <v>115</v>
      </c>
      <c r="K114" s="93">
        <f t="shared" si="57"/>
        <v>12</v>
      </c>
      <c r="L114" s="93">
        <f t="shared" si="57"/>
        <v>0</v>
      </c>
      <c r="M114" s="93">
        <f t="shared" si="57"/>
        <v>31</v>
      </c>
      <c r="N114" s="94">
        <f t="shared" si="52"/>
        <v>0.31132075471698112</v>
      </c>
      <c r="O114" s="93">
        <f>O83+O95+O113</f>
        <v>730</v>
      </c>
      <c r="P114" s="93">
        <f t="shared" ref="P114:Q114" si="58">P83+P95+P113</f>
        <v>41</v>
      </c>
      <c r="Q114" s="93">
        <f t="shared" si="58"/>
        <v>21</v>
      </c>
      <c r="R114" s="133"/>
    </row>
    <row r="115" spans="1:18" x14ac:dyDescent="0.6">
      <c r="A115" s="112"/>
      <c r="B115" s="93"/>
      <c r="C115" s="93"/>
      <c r="D115" s="93"/>
      <c r="E115" s="93"/>
      <c r="F115" s="94"/>
      <c r="G115" s="93"/>
      <c r="H115" s="93"/>
      <c r="I115" s="93"/>
      <c r="J115" s="93"/>
      <c r="K115" s="93"/>
      <c r="L115" s="93"/>
      <c r="M115" s="93"/>
      <c r="N115" s="94"/>
      <c r="O115" s="93"/>
      <c r="P115" s="93"/>
      <c r="Q115" s="93"/>
      <c r="R115" s="133"/>
    </row>
    <row r="116" spans="1:18" x14ac:dyDescent="0.6">
      <c r="A116" s="117" t="s">
        <v>114</v>
      </c>
      <c r="B116" s="93"/>
      <c r="C116" s="93"/>
      <c r="D116" s="93"/>
      <c r="E116" s="93"/>
      <c r="F116" s="94"/>
      <c r="G116" s="93"/>
      <c r="H116" s="93"/>
      <c r="I116" s="93"/>
      <c r="J116" s="93"/>
      <c r="K116" s="93"/>
      <c r="L116" s="93"/>
      <c r="M116" s="93"/>
      <c r="N116" s="94"/>
      <c r="O116" s="93"/>
      <c r="P116" s="93"/>
      <c r="Q116" s="93"/>
      <c r="R116" s="133"/>
    </row>
    <row r="117" spans="1:18" x14ac:dyDescent="0.6">
      <c r="A117" s="97" t="s">
        <v>115</v>
      </c>
      <c r="B117" s="89">
        <v>44</v>
      </c>
      <c r="C117" s="89">
        <v>34</v>
      </c>
      <c r="D117" s="89">
        <v>10</v>
      </c>
      <c r="E117" s="89">
        <v>0</v>
      </c>
      <c r="F117" s="90">
        <f t="shared" si="44"/>
        <v>0.77272727272727271</v>
      </c>
      <c r="G117" s="89">
        <v>0</v>
      </c>
      <c r="H117" s="89">
        <v>3</v>
      </c>
      <c r="I117" s="89">
        <v>0</v>
      </c>
      <c r="J117" s="89">
        <v>1</v>
      </c>
      <c r="K117" s="89">
        <v>0</v>
      </c>
      <c r="L117" s="89">
        <v>0</v>
      </c>
      <c r="M117" s="89">
        <v>0</v>
      </c>
      <c r="N117" s="90">
        <f t="shared" ref="N117:N131" si="59">(G117+H117+I117+J117+K117+L117+M117)/(E117+G117+H117+I117+J117+K117+L117+M117+O117)</f>
        <v>0.13793103448275862</v>
      </c>
      <c r="O117" s="89">
        <v>25</v>
      </c>
      <c r="P117" s="89">
        <v>14</v>
      </c>
      <c r="Q117" s="89">
        <v>1</v>
      </c>
      <c r="R117" s="133"/>
    </row>
    <row r="118" spans="1:18" x14ac:dyDescent="0.6">
      <c r="A118" s="97" t="s">
        <v>116</v>
      </c>
      <c r="B118" s="89">
        <v>61</v>
      </c>
      <c r="C118" s="89">
        <v>35</v>
      </c>
      <c r="D118" s="89">
        <v>26</v>
      </c>
      <c r="E118" s="89">
        <v>0</v>
      </c>
      <c r="F118" s="90">
        <f t="shared" si="44"/>
        <v>0.57377049180327866</v>
      </c>
      <c r="G118" s="89">
        <v>0</v>
      </c>
      <c r="H118" s="89">
        <v>2</v>
      </c>
      <c r="I118" s="89">
        <v>1</v>
      </c>
      <c r="J118" s="89">
        <v>3</v>
      </c>
      <c r="K118" s="89">
        <v>0</v>
      </c>
      <c r="L118" s="89">
        <v>0</v>
      </c>
      <c r="M118" s="89">
        <v>2</v>
      </c>
      <c r="N118" s="90">
        <f t="shared" si="59"/>
        <v>0.33333333333333331</v>
      </c>
      <c r="O118" s="89">
        <v>16</v>
      </c>
      <c r="P118" s="89">
        <v>32</v>
      </c>
      <c r="Q118" s="89">
        <v>5</v>
      </c>
      <c r="R118" s="133"/>
    </row>
    <row r="119" spans="1:18" x14ac:dyDescent="0.6">
      <c r="A119" s="97" t="s">
        <v>117</v>
      </c>
      <c r="B119" s="89">
        <v>39</v>
      </c>
      <c r="C119" s="89">
        <v>24</v>
      </c>
      <c r="D119" s="89">
        <v>15</v>
      </c>
      <c r="E119" s="89">
        <v>0</v>
      </c>
      <c r="F119" s="90">
        <f t="shared" si="44"/>
        <v>0.61538461538461542</v>
      </c>
      <c r="G119" s="89">
        <v>0</v>
      </c>
      <c r="H119" s="89">
        <v>4</v>
      </c>
      <c r="I119" s="89">
        <v>1</v>
      </c>
      <c r="J119" s="89">
        <v>2</v>
      </c>
      <c r="K119" s="89">
        <v>0</v>
      </c>
      <c r="L119" s="89">
        <v>0</v>
      </c>
      <c r="M119" s="89">
        <v>1</v>
      </c>
      <c r="N119" s="90">
        <f t="shared" si="59"/>
        <v>0.29629629629629628</v>
      </c>
      <c r="O119" s="89">
        <v>19</v>
      </c>
      <c r="P119" s="89">
        <v>12</v>
      </c>
      <c r="Q119" s="89">
        <v>0</v>
      </c>
      <c r="R119" s="133"/>
    </row>
    <row r="120" spans="1:18" x14ac:dyDescent="0.6">
      <c r="A120" s="99" t="s">
        <v>22</v>
      </c>
      <c r="B120" s="102">
        <f>SUM(B117:B119)</f>
        <v>144</v>
      </c>
      <c r="C120" s="102">
        <f t="shared" ref="C120:E120" si="60">SUM(C117:C119)</f>
        <v>93</v>
      </c>
      <c r="D120" s="102">
        <f t="shared" si="60"/>
        <v>51</v>
      </c>
      <c r="E120" s="102">
        <f t="shared" si="60"/>
        <v>0</v>
      </c>
      <c r="F120" s="103">
        <f t="shared" si="44"/>
        <v>0.64583333333333337</v>
      </c>
      <c r="G120" s="102">
        <f>SUM(G117:G119)</f>
        <v>0</v>
      </c>
      <c r="H120" s="102">
        <f t="shared" ref="H120:M120" si="61">SUM(H117:H119)</f>
        <v>9</v>
      </c>
      <c r="I120" s="102">
        <f t="shared" si="61"/>
        <v>2</v>
      </c>
      <c r="J120" s="102">
        <f t="shared" si="61"/>
        <v>6</v>
      </c>
      <c r="K120" s="102">
        <f t="shared" si="61"/>
        <v>0</v>
      </c>
      <c r="L120" s="102">
        <f t="shared" si="61"/>
        <v>0</v>
      </c>
      <c r="M120" s="102">
        <f t="shared" si="61"/>
        <v>3</v>
      </c>
      <c r="N120" s="103">
        <f t="shared" si="59"/>
        <v>0.25</v>
      </c>
      <c r="O120" s="102">
        <f>SUM(O117:O119)</f>
        <v>60</v>
      </c>
      <c r="P120" s="102">
        <f t="shared" ref="P120:Q120" si="62">SUM(P117:P119)</f>
        <v>58</v>
      </c>
      <c r="Q120" s="102">
        <f t="shared" si="62"/>
        <v>6</v>
      </c>
      <c r="R120" s="133"/>
    </row>
    <row r="121" spans="1:18" x14ac:dyDescent="0.6">
      <c r="A121" s="97" t="s">
        <v>118</v>
      </c>
      <c r="B121" s="89">
        <v>33</v>
      </c>
      <c r="C121" s="89">
        <v>23</v>
      </c>
      <c r="D121" s="89">
        <v>10</v>
      </c>
      <c r="E121" s="89">
        <v>0</v>
      </c>
      <c r="F121" s="90">
        <f t="shared" si="44"/>
        <v>0.69696969696969702</v>
      </c>
      <c r="G121" s="89">
        <v>0</v>
      </c>
      <c r="H121" s="89">
        <v>0</v>
      </c>
      <c r="I121" s="89">
        <v>3</v>
      </c>
      <c r="J121" s="89">
        <v>6</v>
      </c>
      <c r="K121" s="89">
        <v>0</v>
      </c>
      <c r="L121" s="89">
        <v>0</v>
      </c>
      <c r="M121" s="89">
        <v>2</v>
      </c>
      <c r="N121" s="90">
        <f t="shared" si="59"/>
        <v>0.5</v>
      </c>
      <c r="O121" s="89">
        <v>11</v>
      </c>
      <c r="P121" s="89">
        <v>10</v>
      </c>
      <c r="Q121" s="89">
        <v>1</v>
      </c>
      <c r="R121" s="133"/>
    </row>
    <row r="122" spans="1:18" x14ac:dyDescent="0.6">
      <c r="A122" s="97" t="s">
        <v>119</v>
      </c>
      <c r="B122" s="89">
        <v>34</v>
      </c>
      <c r="C122" s="89">
        <v>28</v>
      </c>
      <c r="D122" s="89">
        <v>6</v>
      </c>
      <c r="E122" s="89">
        <v>0</v>
      </c>
      <c r="F122" s="90">
        <f t="shared" si="44"/>
        <v>0.82352941176470584</v>
      </c>
      <c r="G122" s="89">
        <v>0</v>
      </c>
      <c r="H122" s="89">
        <v>3</v>
      </c>
      <c r="I122" s="89">
        <v>3</v>
      </c>
      <c r="J122" s="89">
        <v>1</v>
      </c>
      <c r="K122" s="89">
        <v>0</v>
      </c>
      <c r="L122" s="89">
        <v>0</v>
      </c>
      <c r="M122" s="89">
        <v>0</v>
      </c>
      <c r="N122" s="90">
        <f t="shared" si="59"/>
        <v>0.21212121212121213</v>
      </c>
      <c r="O122" s="89">
        <v>26</v>
      </c>
      <c r="P122" s="89">
        <v>1</v>
      </c>
      <c r="Q122" s="89">
        <v>0</v>
      </c>
      <c r="R122" s="133"/>
    </row>
    <row r="123" spans="1:18" x14ac:dyDescent="0.6">
      <c r="A123" s="97" t="s">
        <v>120</v>
      </c>
      <c r="B123" s="89">
        <v>2</v>
      </c>
      <c r="C123" s="89">
        <v>2</v>
      </c>
      <c r="D123" s="89">
        <v>0</v>
      </c>
      <c r="E123" s="89">
        <v>0</v>
      </c>
      <c r="F123" s="90">
        <f t="shared" si="44"/>
        <v>1</v>
      </c>
      <c r="G123" s="89">
        <v>0</v>
      </c>
      <c r="H123" s="89">
        <v>1</v>
      </c>
      <c r="I123" s="89">
        <v>0</v>
      </c>
      <c r="J123" s="89">
        <v>0</v>
      </c>
      <c r="K123" s="89">
        <v>0</v>
      </c>
      <c r="L123" s="89">
        <v>0</v>
      </c>
      <c r="M123" s="89">
        <v>0</v>
      </c>
      <c r="N123" s="90">
        <f t="shared" si="59"/>
        <v>0.5</v>
      </c>
      <c r="O123" s="89">
        <v>1</v>
      </c>
      <c r="P123" s="89">
        <v>0</v>
      </c>
      <c r="Q123" s="89">
        <v>0</v>
      </c>
      <c r="R123" s="133"/>
    </row>
    <row r="124" spans="1:18" x14ac:dyDescent="0.6">
      <c r="A124" s="97" t="s">
        <v>121</v>
      </c>
      <c r="B124" s="89">
        <v>20</v>
      </c>
      <c r="C124" s="89">
        <v>10</v>
      </c>
      <c r="D124" s="89">
        <v>10</v>
      </c>
      <c r="E124" s="89">
        <v>0</v>
      </c>
      <c r="F124" s="90">
        <f t="shared" si="44"/>
        <v>0.5</v>
      </c>
      <c r="G124" s="89">
        <v>0</v>
      </c>
      <c r="H124" s="89">
        <v>3</v>
      </c>
      <c r="I124" s="89">
        <v>4</v>
      </c>
      <c r="J124" s="89">
        <v>2</v>
      </c>
      <c r="K124" s="89">
        <v>0</v>
      </c>
      <c r="L124" s="89">
        <v>0</v>
      </c>
      <c r="M124" s="89">
        <v>0</v>
      </c>
      <c r="N124" s="90">
        <f t="shared" si="59"/>
        <v>0.5</v>
      </c>
      <c r="O124" s="89">
        <v>9</v>
      </c>
      <c r="P124" s="89">
        <v>2</v>
      </c>
      <c r="Q124" s="89">
        <v>0</v>
      </c>
      <c r="R124" s="133"/>
    </row>
    <row r="125" spans="1:18" x14ac:dyDescent="0.6">
      <c r="A125" s="97" t="s">
        <v>122</v>
      </c>
      <c r="B125" s="89">
        <v>43</v>
      </c>
      <c r="C125" s="89">
        <v>24</v>
      </c>
      <c r="D125" s="89">
        <v>19</v>
      </c>
      <c r="E125" s="89">
        <v>0</v>
      </c>
      <c r="F125" s="90">
        <f t="shared" si="44"/>
        <v>0.55813953488372092</v>
      </c>
      <c r="G125" s="89">
        <v>0</v>
      </c>
      <c r="H125" s="89">
        <v>1</v>
      </c>
      <c r="I125" s="89">
        <v>12</v>
      </c>
      <c r="J125" s="89">
        <v>6</v>
      </c>
      <c r="K125" s="89">
        <v>0</v>
      </c>
      <c r="L125" s="89">
        <v>0</v>
      </c>
      <c r="M125" s="89">
        <v>2</v>
      </c>
      <c r="N125" s="90">
        <f t="shared" si="59"/>
        <v>0.52500000000000002</v>
      </c>
      <c r="O125" s="89">
        <v>19</v>
      </c>
      <c r="P125" s="89">
        <v>1</v>
      </c>
      <c r="Q125" s="89">
        <v>2</v>
      </c>
      <c r="R125" s="133"/>
    </row>
    <row r="126" spans="1:18" x14ac:dyDescent="0.6">
      <c r="A126" s="99" t="s">
        <v>33</v>
      </c>
      <c r="B126" s="102">
        <f>SUM(B121:B125)</f>
        <v>132</v>
      </c>
      <c r="C126" s="102">
        <f t="shared" ref="C126:E126" si="63">SUM(C121:C125)</f>
        <v>87</v>
      </c>
      <c r="D126" s="102">
        <f t="shared" si="63"/>
        <v>45</v>
      </c>
      <c r="E126" s="102">
        <f t="shared" si="63"/>
        <v>0</v>
      </c>
      <c r="F126" s="103">
        <f t="shared" si="44"/>
        <v>0.65909090909090906</v>
      </c>
      <c r="G126" s="102">
        <f>SUM(G121:G125)</f>
        <v>0</v>
      </c>
      <c r="H126" s="102">
        <f t="shared" ref="H126:M126" si="64">SUM(H121:H125)</f>
        <v>8</v>
      </c>
      <c r="I126" s="102">
        <f t="shared" si="64"/>
        <v>22</v>
      </c>
      <c r="J126" s="102">
        <f t="shared" si="64"/>
        <v>15</v>
      </c>
      <c r="K126" s="102">
        <f t="shared" si="64"/>
        <v>0</v>
      </c>
      <c r="L126" s="102">
        <f t="shared" si="64"/>
        <v>0</v>
      </c>
      <c r="M126" s="102">
        <f t="shared" si="64"/>
        <v>4</v>
      </c>
      <c r="N126" s="103">
        <f t="shared" si="59"/>
        <v>0.42608695652173911</v>
      </c>
      <c r="O126" s="102">
        <f>SUM(O121:O125)</f>
        <v>66</v>
      </c>
      <c r="P126" s="102">
        <f t="shared" ref="P126:Q126" si="65">SUM(P121:P125)</f>
        <v>14</v>
      </c>
      <c r="Q126" s="102">
        <f t="shared" si="65"/>
        <v>3</v>
      </c>
      <c r="R126" s="133"/>
    </row>
    <row r="127" spans="1:18" x14ac:dyDescent="0.6">
      <c r="A127" s="97" t="s">
        <v>123</v>
      </c>
      <c r="B127" s="89">
        <v>12</v>
      </c>
      <c r="C127" s="89">
        <v>8</v>
      </c>
      <c r="D127" s="89">
        <v>4</v>
      </c>
      <c r="E127" s="89">
        <v>0</v>
      </c>
      <c r="F127" s="90">
        <f t="shared" si="44"/>
        <v>0.66666666666666663</v>
      </c>
      <c r="G127" s="89">
        <v>0</v>
      </c>
      <c r="H127" s="89">
        <v>0</v>
      </c>
      <c r="I127" s="89">
        <v>1</v>
      </c>
      <c r="J127" s="89">
        <v>0</v>
      </c>
      <c r="K127" s="89">
        <v>0</v>
      </c>
      <c r="L127" s="89">
        <v>0</v>
      </c>
      <c r="M127" s="89">
        <v>1</v>
      </c>
      <c r="N127" s="90">
        <f t="shared" si="59"/>
        <v>0.2857142857142857</v>
      </c>
      <c r="O127" s="89">
        <v>5</v>
      </c>
      <c r="P127" s="89">
        <v>4</v>
      </c>
      <c r="Q127" s="89">
        <v>1</v>
      </c>
      <c r="R127" s="133"/>
    </row>
    <row r="128" spans="1:18" x14ac:dyDescent="0.6">
      <c r="A128" s="97" t="s">
        <v>124</v>
      </c>
      <c r="B128" s="89">
        <v>30</v>
      </c>
      <c r="C128" s="89">
        <v>28</v>
      </c>
      <c r="D128" s="89">
        <v>2</v>
      </c>
      <c r="E128" s="89">
        <v>0</v>
      </c>
      <c r="F128" s="90">
        <f t="shared" si="44"/>
        <v>0.93333333333333335</v>
      </c>
      <c r="G128" s="89">
        <v>0</v>
      </c>
      <c r="H128" s="89">
        <v>1</v>
      </c>
      <c r="I128" s="89">
        <v>4</v>
      </c>
      <c r="J128" s="89">
        <v>3</v>
      </c>
      <c r="K128" s="89">
        <v>0</v>
      </c>
      <c r="L128" s="89">
        <v>0</v>
      </c>
      <c r="M128" s="89">
        <v>2</v>
      </c>
      <c r="N128" s="90">
        <f t="shared" si="59"/>
        <v>0.38461538461538464</v>
      </c>
      <c r="O128" s="89">
        <v>16</v>
      </c>
      <c r="P128" s="89">
        <v>4</v>
      </c>
      <c r="Q128" s="89">
        <v>0</v>
      </c>
      <c r="R128" s="133"/>
    </row>
    <row r="129" spans="1:18" x14ac:dyDescent="0.6">
      <c r="A129" s="97" t="s">
        <v>125</v>
      </c>
      <c r="B129" s="89">
        <v>7</v>
      </c>
      <c r="C129" s="89">
        <v>5</v>
      </c>
      <c r="D129" s="89">
        <v>2</v>
      </c>
      <c r="E129" s="89">
        <v>0</v>
      </c>
      <c r="F129" s="90">
        <f t="shared" si="44"/>
        <v>0.7142857142857143</v>
      </c>
      <c r="G129" s="89">
        <v>0</v>
      </c>
      <c r="H129" s="89">
        <v>0</v>
      </c>
      <c r="I129" s="89">
        <v>1</v>
      </c>
      <c r="J129" s="89">
        <v>1</v>
      </c>
      <c r="K129" s="89">
        <v>0</v>
      </c>
      <c r="L129" s="89">
        <v>0</v>
      </c>
      <c r="M129" s="89">
        <v>0</v>
      </c>
      <c r="N129" s="90">
        <f t="shared" si="59"/>
        <v>0.2857142857142857</v>
      </c>
      <c r="O129" s="89">
        <v>5</v>
      </c>
      <c r="P129" s="89">
        <v>0</v>
      </c>
      <c r="Q129" s="89">
        <v>0</v>
      </c>
      <c r="R129" s="133"/>
    </row>
    <row r="130" spans="1:18" x14ac:dyDescent="0.6">
      <c r="A130" s="99" t="s">
        <v>38</v>
      </c>
      <c r="B130" s="102">
        <f>SUM(B127:B129)</f>
        <v>49</v>
      </c>
      <c r="C130" s="102">
        <f t="shared" ref="C130:E130" si="66">SUM(C127:C129)</f>
        <v>41</v>
      </c>
      <c r="D130" s="102">
        <f t="shared" si="66"/>
        <v>8</v>
      </c>
      <c r="E130" s="102">
        <f t="shared" si="66"/>
        <v>0</v>
      </c>
      <c r="F130" s="103">
        <f t="shared" si="44"/>
        <v>0.83673469387755106</v>
      </c>
      <c r="G130" s="102">
        <f>SUM(G127:G129)</f>
        <v>0</v>
      </c>
      <c r="H130" s="102">
        <f t="shared" ref="H130:M130" si="67">SUM(H127:H129)</f>
        <v>1</v>
      </c>
      <c r="I130" s="102">
        <f t="shared" si="67"/>
        <v>6</v>
      </c>
      <c r="J130" s="102">
        <f t="shared" si="67"/>
        <v>4</v>
      </c>
      <c r="K130" s="102">
        <f t="shared" si="67"/>
        <v>0</v>
      </c>
      <c r="L130" s="102">
        <f t="shared" si="67"/>
        <v>0</v>
      </c>
      <c r="M130" s="102">
        <f t="shared" si="67"/>
        <v>3</v>
      </c>
      <c r="N130" s="103">
        <f t="shared" si="59"/>
        <v>0.35</v>
      </c>
      <c r="O130" s="102">
        <f>SUM(O127:O129)</f>
        <v>26</v>
      </c>
      <c r="P130" s="102">
        <f t="shared" ref="P130:Q130" si="68">SUM(P127:P129)</f>
        <v>8</v>
      </c>
      <c r="Q130" s="102">
        <f t="shared" si="68"/>
        <v>1</v>
      </c>
      <c r="R130" s="133"/>
    </row>
    <row r="131" spans="1:18" x14ac:dyDescent="0.6">
      <c r="A131" s="116" t="s">
        <v>126</v>
      </c>
      <c r="B131" s="93">
        <v>325</v>
      </c>
      <c r="C131" s="93">
        <v>221</v>
      </c>
      <c r="D131" s="93">
        <v>104</v>
      </c>
      <c r="E131" s="93">
        <v>0</v>
      </c>
      <c r="F131" s="94">
        <f t="shared" si="44"/>
        <v>0.68</v>
      </c>
      <c r="G131" s="93">
        <v>0</v>
      </c>
      <c r="H131" s="93">
        <v>18</v>
      </c>
      <c r="I131" s="93">
        <v>30</v>
      </c>
      <c r="J131" s="93">
        <v>25</v>
      </c>
      <c r="K131" s="93">
        <v>0</v>
      </c>
      <c r="L131" s="93">
        <v>0</v>
      </c>
      <c r="M131" s="93">
        <v>10</v>
      </c>
      <c r="N131" s="94">
        <f t="shared" si="59"/>
        <v>0.35319148936170214</v>
      </c>
      <c r="O131" s="93">
        <v>152</v>
      </c>
      <c r="P131" s="93">
        <v>80</v>
      </c>
      <c r="Q131" s="93">
        <v>10</v>
      </c>
      <c r="R131" s="133"/>
    </row>
    <row r="132" spans="1:18" x14ac:dyDescent="0.6">
      <c r="A132" s="112"/>
      <c r="B132" s="93"/>
      <c r="C132" s="93"/>
      <c r="D132" s="93"/>
      <c r="E132" s="93"/>
      <c r="F132" s="94"/>
      <c r="G132" s="93"/>
      <c r="H132" s="93"/>
      <c r="I132" s="93"/>
      <c r="J132" s="93"/>
      <c r="K132" s="93"/>
      <c r="L132" s="93"/>
      <c r="M132" s="93"/>
      <c r="N132" s="94"/>
      <c r="O132" s="93"/>
      <c r="P132" s="93"/>
      <c r="Q132" s="93"/>
      <c r="R132" s="133"/>
    </row>
    <row r="133" spans="1:18" x14ac:dyDescent="0.6">
      <c r="A133" s="117" t="s">
        <v>127</v>
      </c>
      <c r="B133" s="93"/>
      <c r="C133" s="93"/>
      <c r="D133" s="93"/>
      <c r="E133" s="93"/>
      <c r="F133" s="94"/>
      <c r="G133" s="93"/>
      <c r="H133" s="93"/>
      <c r="I133" s="93"/>
      <c r="J133" s="93"/>
      <c r="K133" s="93"/>
      <c r="L133" s="93"/>
      <c r="M133" s="93"/>
      <c r="N133" s="94"/>
      <c r="O133" s="93"/>
      <c r="P133" s="93"/>
      <c r="Q133" s="93"/>
      <c r="R133" s="133"/>
    </row>
    <row r="134" spans="1:18" x14ac:dyDescent="0.6">
      <c r="A134" s="97" t="s">
        <v>128</v>
      </c>
      <c r="B134" s="89">
        <v>22</v>
      </c>
      <c r="C134" s="89">
        <v>14</v>
      </c>
      <c r="D134" s="89">
        <v>8</v>
      </c>
      <c r="E134" s="89">
        <v>0</v>
      </c>
      <c r="F134" s="90">
        <f t="shared" si="44"/>
        <v>0.63636363636363635</v>
      </c>
      <c r="G134" s="89">
        <v>0</v>
      </c>
      <c r="H134" s="89">
        <v>0</v>
      </c>
      <c r="I134" s="89">
        <v>0</v>
      </c>
      <c r="J134" s="89">
        <v>2</v>
      </c>
      <c r="K134" s="89">
        <v>0</v>
      </c>
      <c r="L134" s="89">
        <v>0</v>
      </c>
      <c r="M134" s="89">
        <v>2</v>
      </c>
      <c r="N134" s="90">
        <f t="shared" ref="N134:N142" si="69">(G134+H134+I134+J134+K134+L134+M134)/(E134+G134+H134+I134+J134+K134+L134+M134+O134)</f>
        <v>0.23529411764705882</v>
      </c>
      <c r="O134" s="89">
        <v>13</v>
      </c>
      <c r="P134" s="89">
        <v>4</v>
      </c>
      <c r="Q134" s="89">
        <v>1</v>
      </c>
      <c r="R134" s="133"/>
    </row>
    <row r="135" spans="1:18" x14ac:dyDescent="0.6">
      <c r="A135" s="97" t="s">
        <v>129</v>
      </c>
      <c r="B135" s="89">
        <v>11</v>
      </c>
      <c r="C135" s="89">
        <v>7</v>
      </c>
      <c r="D135" s="89">
        <v>4</v>
      </c>
      <c r="E135" s="89">
        <v>0</v>
      </c>
      <c r="F135" s="90">
        <f t="shared" si="44"/>
        <v>0.63636363636363635</v>
      </c>
      <c r="G135" s="89">
        <v>0</v>
      </c>
      <c r="H135" s="89">
        <v>0</v>
      </c>
      <c r="I135" s="89">
        <v>0</v>
      </c>
      <c r="J135" s="89">
        <v>0</v>
      </c>
      <c r="K135" s="89">
        <v>0</v>
      </c>
      <c r="L135" s="89">
        <v>0</v>
      </c>
      <c r="M135" s="89">
        <v>1</v>
      </c>
      <c r="N135" s="90">
        <f t="shared" si="69"/>
        <v>0.1</v>
      </c>
      <c r="O135" s="89">
        <v>9</v>
      </c>
      <c r="P135" s="89">
        <v>1</v>
      </c>
      <c r="Q135" s="89">
        <v>0</v>
      </c>
      <c r="R135" s="133"/>
    </row>
    <row r="136" spans="1:18" x14ac:dyDescent="0.6">
      <c r="A136" s="99" t="s">
        <v>22</v>
      </c>
      <c r="B136" s="102">
        <f>SUM(B134:B135)</f>
        <v>33</v>
      </c>
      <c r="C136" s="102">
        <f t="shared" ref="C136:E136" si="70">SUM(C134:C135)</f>
        <v>21</v>
      </c>
      <c r="D136" s="102">
        <f t="shared" si="70"/>
        <v>12</v>
      </c>
      <c r="E136" s="102">
        <f t="shared" si="70"/>
        <v>0</v>
      </c>
      <c r="F136" s="103">
        <f t="shared" si="44"/>
        <v>0.63636363636363635</v>
      </c>
      <c r="G136" s="102">
        <f>SUM(G134:G135)</f>
        <v>0</v>
      </c>
      <c r="H136" s="102">
        <f t="shared" ref="H136:M136" si="71">SUM(H134:H135)</f>
        <v>0</v>
      </c>
      <c r="I136" s="102">
        <f t="shared" si="71"/>
        <v>0</v>
      </c>
      <c r="J136" s="102">
        <f t="shared" si="71"/>
        <v>2</v>
      </c>
      <c r="K136" s="102">
        <f t="shared" si="71"/>
        <v>0</v>
      </c>
      <c r="L136" s="102">
        <f t="shared" si="71"/>
        <v>0</v>
      </c>
      <c r="M136" s="102">
        <f t="shared" si="71"/>
        <v>3</v>
      </c>
      <c r="N136" s="103">
        <f t="shared" si="69"/>
        <v>0.18518518518518517</v>
      </c>
      <c r="O136" s="102">
        <f>SUM(O134:O135)</f>
        <v>22</v>
      </c>
      <c r="P136" s="102">
        <f t="shared" ref="P136:Q136" si="72">SUM(P134:P135)</f>
        <v>5</v>
      </c>
      <c r="Q136" s="102">
        <f t="shared" si="72"/>
        <v>1</v>
      </c>
      <c r="R136" s="133"/>
    </row>
    <row r="137" spans="1:18" x14ac:dyDescent="0.6">
      <c r="A137" s="97" t="s">
        <v>130</v>
      </c>
      <c r="B137" s="89">
        <v>18</v>
      </c>
      <c r="C137" s="89">
        <v>10</v>
      </c>
      <c r="D137" s="89">
        <v>8</v>
      </c>
      <c r="E137" s="89">
        <v>0</v>
      </c>
      <c r="F137" s="90">
        <f t="shared" si="44"/>
        <v>0.55555555555555558</v>
      </c>
      <c r="G137" s="89">
        <v>0</v>
      </c>
      <c r="H137" s="89">
        <v>0</v>
      </c>
      <c r="I137" s="89">
        <v>0</v>
      </c>
      <c r="J137" s="89">
        <v>3</v>
      </c>
      <c r="K137" s="89">
        <v>0</v>
      </c>
      <c r="L137" s="89">
        <v>0</v>
      </c>
      <c r="M137" s="89">
        <v>1</v>
      </c>
      <c r="N137" s="90">
        <f t="shared" si="69"/>
        <v>0.25</v>
      </c>
      <c r="O137" s="89">
        <v>12</v>
      </c>
      <c r="P137" s="89">
        <v>2</v>
      </c>
      <c r="Q137" s="89">
        <v>0</v>
      </c>
      <c r="R137" s="133"/>
    </row>
    <row r="138" spans="1:18" x14ac:dyDescent="0.6">
      <c r="A138" s="97" t="s">
        <v>131</v>
      </c>
      <c r="B138" s="89">
        <v>7</v>
      </c>
      <c r="C138" s="89">
        <v>3</v>
      </c>
      <c r="D138" s="89">
        <v>4</v>
      </c>
      <c r="E138" s="89">
        <v>0</v>
      </c>
      <c r="F138" s="90">
        <f t="shared" si="44"/>
        <v>0.42857142857142855</v>
      </c>
      <c r="G138" s="89">
        <v>0</v>
      </c>
      <c r="H138" s="89">
        <v>0</v>
      </c>
      <c r="I138" s="89">
        <v>0</v>
      </c>
      <c r="J138" s="89">
        <v>0</v>
      </c>
      <c r="K138" s="89">
        <v>0</v>
      </c>
      <c r="L138" s="89">
        <v>0</v>
      </c>
      <c r="M138" s="89">
        <v>0</v>
      </c>
      <c r="N138" s="90">
        <f t="shared" si="69"/>
        <v>0</v>
      </c>
      <c r="O138" s="89">
        <v>7</v>
      </c>
      <c r="P138" s="89">
        <v>0</v>
      </c>
      <c r="Q138" s="89">
        <v>0</v>
      </c>
      <c r="R138" s="133"/>
    </row>
    <row r="139" spans="1:18" x14ac:dyDescent="0.6">
      <c r="A139" s="97" t="s">
        <v>132</v>
      </c>
      <c r="B139" s="89">
        <v>37</v>
      </c>
      <c r="C139" s="89">
        <v>17</v>
      </c>
      <c r="D139" s="89">
        <v>20</v>
      </c>
      <c r="E139" s="89">
        <v>0</v>
      </c>
      <c r="F139" s="90">
        <f t="shared" si="44"/>
        <v>0.45945945945945948</v>
      </c>
      <c r="G139" s="89">
        <v>0</v>
      </c>
      <c r="H139" s="89">
        <v>2</v>
      </c>
      <c r="I139" s="89">
        <v>3</v>
      </c>
      <c r="J139" s="89">
        <v>4</v>
      </c>
      <c r="K139" s="89">
        <v>0</v>
      </c>
      <c r="L139" s="89">
        <v>0</v>
      </c>
      <c r="M139" s="89">
        <v>0</v>
      </c>
      <c r="N139" s="90">
        <f t="shared" si="69"/>
        <v>0.25714285714285712</v>
      </c>
      <c r="O139" s="89">
        <v>26</v>
      </c>
      <c r="P139" s="89">
        <v>0</v>
      </c>
      <c r="Q139" s="89">
        <v>2</v>
      </c>
      <c r="R139" s="133"/>
    </row>
    <row r="140" spans="1:18" x14ac:dyDescent="0.6">
      <c r="A140" s="99" t="s">
        <v>33</v>
      </c>
      <c r="B140" s="102">
        <f>SUM(B137:B139)</f>
        <v>62</v>
      </c>
      <c r="C140" s="102">
        <f t="shared" ref="C140:E140" si="73">SUM(C137:C139)</f>
        <v>30</v>
      </c>
      <c r="D140" s="102">
        <f t="shared" si="73"/>
        <v>32</v>
      </c>
      <c r="E140" s="102">
        <f t="shared" si="73"/>
        <v>0</v>
      </c>
      <c r="F140" s="103">
        <f t="shared" si="44"/>
        <v>0.4838709677419355</v>
      </c>
      <c r="G140" s="102">
        <f>SUM(G137:G139)</f>
        <v>0</v>
      </c>
      <c r="H140" s="102">
        <f t="shared" ref="H140:M140" si="74">SUM(H137:H139)</f>
        <v>2</v>
      </c>
      <c r="I140" s="102">
        <f t="shared" si="74"/>
        <v>3</v>
      </c>
      <c r="J140" s="102">
        <f t="shared" si="74"/>
        <v>7</v>
      </c>
      <c r="K140" s="102">
        <f t="shared" si="74"/>
        <v>0</v>
      </c>
      <c r="L140" s="102">
        <f t="shared" si="74"/>
        <v>0</v>
      </c>
      <c r="M140" s="102">
        <f t="shared" si="74"/>
        <v>1</v>
      </c>
      <c r="N140" s="103">
        <f t="shared" si="69"/>
        <v>0.22413793103448276</v>
      </c>
      <c r="O140" s="102">
        <f>SUM(O137:O139)</f>
        <v>45</v>
      </c>
      <c r="P140" s="102">
        <f t="shared" ref="P140:Q140" si="75">SUM(P137:P139)</f>
        <v>2</v>
      </c>
      <c r="Q140" s="102">
        <f t="shared" si="75"/>
        <v>2</v>
      </c>
      <c r="R140" s="133"/>
    </row>
    <row r="141" spans="1:18" x14ac:dyDescent="0.6">
      <c r="A141" s="116" t="s">
        <v>133</v>
      </c>
      <c r="B141" s="93">
        <f>B136+B140</f>
        <v>95</v>
      </c>
      <c r="C141" s="93">
        <f t="shared" ref="C141:E141" si="76">C136+C140</f>
        <v>51</v>
      </c>
      <c r="D141" s="93">
        <f t="shared" si="76"/>
        <v>44</v>
      </c>
      <c r="E141" s="93">
        <f t="shared" si="76"/>
        <v>0</v>
      </c>
      <c r="F141" s="94">
        <f t="shared" si="44"/>
        <v>0.5368421052631579</v>
      </c>
      <c r="G141" s="93">
        <f>G136+G140</f>
        <v>0</v>
      </c>
      <c r="H141" s="93">
        <f t="shared" ref="H141:M141" si="77">H136+H140</f>
        <v>2</v>
      </c>
      <c r="I141" s="93">
        <f t="shared" si="77"/>
        <v>3</v>
      </c>
      <c r="J141" s="93">
        <f t="shared" si="77"/>
        <v>9</v>
      </c>
      <c r="K141" s="93">
        <f t="shared" si="77"/>
        <v>0</v>
      </c>
      <c r="L141" s="93">
        <f t="shared" si="77"/>
        <v>0</v>
      </c>
      <c r="M141" s="93">
        <f t="shared" si="77"/>
        <v>4</v>
      </c>
      <c r="N141" s="94">
        <f t="shared" si="69"/>
        <v>0.21176470588235294</v>
      </c>
      <c r="O141" s="93">
        <f>+O136+O140</f>
        <v>67</v>
      </c>
      <c r="P141" s="93">
        <f t="shared" ref="P141:Q141" si="78">+P136+P140</f>
        <v>7</v>
      </c>
      <c r="Q141" s="93">
        <f t="shared" si="78"/>
        <v>3</v>
      </c>
      <c r="R141" s="133"/>
    </row>
    <row r="142" spans="1:18" x14ac:dyDescent="0.6">
      <c r="A142" s="101" t="s">
        <v>155</v>
      </c>
      <c r="B142" s="93">
        <f>C142+D142+E142</f>
        <v>3246</v>
      </c>
      <c r="C142" s="93">
        <f>C25+C41+C59+C72+C114+C131+C141</f>
        <v>2158</v>
      </c>
      <c r="D142" s="93">
        <f t="shared" ref="D142:Q142" si="79">D25+D41+D59+D72+D114+D131+D141</f>
        <v>1087</v>
      </c>
      <c r="E142" s="93">
        <f t="shared" si="79"/>
        <v>1</v>
      </c>
      <c r="F142" s="94">
        <f t="shared" si="44"/>
        <v>0.66481823783117688</v>
      </c>
      <c r="G142" s="93">
        <f t="shared" si="79"/>
        <v>7</v>
      </c>
      <c r="H142" s="93">
        <f t="shared" si="79"/>
        <v>220</v>
      </c>
      <c r="I142" s="93">
        <f t="shared" si="79"/>
        <v>296</v>
      </c>
      <c r="J142" s="93">
        <f t="shared" si="79"/>
        <v>258</v>
      </c>
      <c r="K142" s="93">
        <f t="shared" si="79"/>
        <v>16</v>
      </c>
      <c r="L142" s="93">
        <f t="shared" si="79"/>
        <v>0</v>
      </c>
      <c r="M142" s="93">
        <f t="shared" si="79"/>
        <v>86</v>
      </c>
      <c r="N142" s="94">
        <f t="shared" si="69"/>
        <v>0.32027566195139645</v>
      </c>
      <c r="O142" s="93">
        <f t="shared" si="79"/>
        <v>1873</v>
      </c>
      <c r="P142" s="93">
        <f t="shared" si="79"/>
        <v>423</v>
      </c>
      <c r="Q142" s="93">
        <f t="shared" si="79"/>
        <v>67</v>
      </c>
      <c r="R142" s="133"/>
    </row>
    <row r="143" spans="1:18" x14ac:dyDescent="0.6">
      <c r="A143" s="101" t="s">
        <v>156</v>
      </c>
      <c r="B143" s="89">
        <v>231</v>
      </c>
      <c r="C143" s="89">
        <v>164</v>
      </c>
      <c r="D143" s="89">
        <v>64</v>
      </c>
      <c r="E143" s="89">
        <v>3</v>
      </c>
      <c r="F143" s="90">
        <f t="shared" si="44"/>
        <v>0.70995670995671001</v>
      </c>
      <c r="G143" s="89">
        <v>1</v>
      </c>
      <c r="H143" s="89">
        <v>13</v>
      </c>
      <c r="I143" s="89">
        <v>14</v>
      </c>
      <c r="J143" s="89">
        <v>5</v>
      </c>
      <c r="K143" s="89">
        <v>1</v>
      </c>
      <c r="L143" s="89">
        <v>0</v>
      </c>
      <c r="M143" s="89">
        <v>5</v>
      </c>
      <c r="N143" s="90">
        <f>(G143+H143+I143+J143+K143+L143+M143)/(E143+G143+H143+I143+J143+K143+L143+M143+O143)</f>
        <v>0.28676470588235292</v>
      </c>
      <c r="O143" s="89">
        <v>94</v>
      </c>
      <c r="P143" s="89">
        <v>6</v>
      </c>
      <c r="Q143" s="89">
        <v>92</v>
      </c>
      <c r="R143" s="133"/>
    </row>
    <row r="144" spans="1:18" x14ac:dyDescent="0.6">
      <c r="A144" s="76" t="s">
        <v>140</v>
      </c>
      <c r="B144" s="126"/>
      <c r="C144" s="126"/>
      <c r="D144" s="126"/>
      <c r="E144" s="126"/>
      <c r="F144" s="126"/>
      <c r="G144" s="126"/>
      <c r="H144" s="126"/>
      <c r="I144" s="126"/>
      <c r="J144" s="126"/>
      <c r="K144" s="126"/>
      <c r="L144" s="126"/>
      <c r="M144" s="126"/>
      <c r="N144" s="126"/>
      <c r="O144" s="126"/>
      <c r="P144" s="126"/>
      <c r="Q144" s="126"/>
      <c r="R144" s="133"/>
    </row>
    <row r="145" spans="1:18" x14ac:dyDescent="0.6">
      <c r="A145" s="77" t="s">
        <v>141</v>
      </c>
      <c r="B145" s="126"/>
      <c r="C145" s="126"/>
      <c r="D145" s="126"/>
      <c r="E145" s="126"/>
      <c r="F145" s="126"/>
      <c r="G145" s="126"/>
      <c r="H145" s="126"/>
      <c r="I145" s="126"/>
      <c r="J145" s="126"/>
      <c r="K145" s="126"/>
      <c r="L145" s="126"/>
      <c r="M145" s="126"/>
      <c r="N145" s="126"/>
      <c r="O145" s="126"/>
      <c r="P145" s="126"/>
      <c r="Q145" s="126"/>
      <c r="R145" s="133"/>
    </row>
  </sheetData>
  <pageMargins left="0.7" right="0.7" top="0.75" bottom="0.75" header="0.3" footer="0.3"/>
  <pageSetup scale="50" orientation="landscape" r:id="rId1"/>
  <headerFooter>
    <oddHeader>&amp;L&amp;"-,Bold"&amp;11Program Level Data &amp;C&amp;"-,Bold"&amp;11Table 37 &amp;R&amp;"-,Bold"&amp;11Graduate Program Enrollment by Gender and Ethnicity</oddHeader>
    <oddFooter>&amp;LOffice of Institutional Research, UMass Boston</oddFooter>
  </headerFooter>
  <rowBreaks count="2" manualBreakCount="2">
    <brk id="59" max="16" man="1"/>
    <brk id="115" max="1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147"/>
  <sheetViews>
    <sheetView zoomScale="110" zoomScaleNormal="110" workbookViewId="0">
      <selection activeCell="S7" sqref="S7"/>
    </sheetView>
  </sheetViews>
  <sheetFormatPr defaultColWidth="8.84765625" defaultRowHeight="15.6" x14ac:dyDescent="0.6"/>
  <cols>
    <col min="1" max="1" width="41.75" style="107" customWidth="1"/>
    <col min="2" max="19" width="9" style="107"/>
  </cols>
  <sheetData>
    <row r="1" spans="1:17" ht="20.399999999999999" x14ac:dyDescent="0.75">
      <c r="A1" s="12" t="s">
        <v>157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</row>
    <row r="2" spans="1:17" ht="64.5" customHeight="1" thickBot="1" x14ac:dyDescent="0.65">
      <c r="A2" s="4"/>
      <c r="B2" s="13" t="s">
        <v>1</v>
      </c>
      <c r="C2" s="13" t="s">
        <v>158</v>
      </c>
      <c r="D2" s="13" t="s">
        <v>159</v>
      </c>
      <c r="E2" s="13" t="s">
        <v>160</v>
      </c>
      <c r="F2" s="14" t="s">
        <v>161</v>
      </c>
      <c r="G2" s="14" t="s">
        <v>162</v>
      </c>
      <c r="H2" s="13" t="s">
        <v>163</v>
      </c>
      <c r="I2" s="14" t="s">
        <v>164</v>
      </c>
      <c r="J2" s="14" t="s">
        <v>165</v>
      </c>
      <c r="K2" s="14" t="s">
        <v>166</v>
      </c>
      <c r="L2" s="14" t="s">
        <v>167</v>
      </c>
      <c r="M2" s="14" t="s">
        <v>168</v>
      </c>
      <c r="N2" s="14" t="s">
        <v>169</v>
      </c>
      <c r="O2" s="13" t="s">
        <v>170</v>
      </c>
      <c r="P2" s="14" t="s">
        <v>171</v>
      </c>
      <c r="Q2" s="13" t="s">
        <v>160</v>
      </c>
    </row>
    <row r="3" spans="1:17" x14ac:dyDescent="0.6">
      <c r="A3" s="113" t="s">
        <v>172</v>
      </c>
      <c r="B3" s="5"/>
      <c r="C3" s="5"/>
      <c r="D3" s="5"/>
      <c r="E3" s="5"/>
      <c r="F3" s="6"/>
      <c r="G3" s="6"/>
      <c r="H3" s="5"/>
      <c r="I3" s="6"/>
      <c r="J3" s="6"/>
      <c r="K3" s="6"/>
      <c r="L3" s="6"/>
      <c r="M3" s="6"/>
      <c r="N3" s="6"/>
      <c r="O3" s="5"/>
      <c r="P3" s="6"/>
      <c r="Q3" s="5"/>
    </row>
    <row r="4" spans="1:17" x14ac:dyDescent="0.6">
      <c r="A4" s="16" t="s">
        <v>153</v>
      </c>
      <c r="B4" s="89">
        <v>16</v>
      </c>
      <c r="C4" s="89">
        <v>13</v>
      </c>
      <c r="D4" s="89">
        <v>3</v>
      </c>
      <c r="E4" s="89">
        <v>0</v>
      </c>
      <c r="F4" s="23">
        <f>C4/B4</f>
        <v>0.8125</v>
      </c>
      <c r="G4" s="89">
        <v>0</v>
      </c>
      <c r="H4" s="89">
        <v>0</v>
      </c>
      <c r="I4" s="89">
        <v>0</v>
      </c>
      <c r="J4" s="89">
        <v>2</v>
      </c>
      <c r="K4" s="89">
        <v>0</v>
      </c>
      <c r="L4" s="89">
        <v>0</v>
      </c>
      <c r="M4" s="89">
        <v>0</v>
      </c>
      <c r="N4" s="15">
        <f>(G4+H4+I4+J4+K4+L4+M4)/(G4+H4+I4+J4+K4+L4+M4+O4)</f>
        <v>0.33333333333333331</v>
      </c>
      <c r="O4" s="89">
        <v>4</v>
      </c>
      <c r="P4" s="89">
        <v>8</v>
      </c>
      <c r="Q4" s="89">
        <v>2</v>
      </c>
    </row>
    <row r="5" spans="1:17" x14ac:dyDescent="0.6">
      <c r="A5" s="16" t="s">
        <v>19</v>
      </c>
      <c r="B5" s="89">
        <v>46</v>
      </c>
      <c r="C5" s="89">
        <v>36</v>
      </c>
      <c r="D5" s="89">
        <v>10</v>
      </c>
      <c r="E5" s="89">
        <v>0</v>
      </c>
      <c r="F5" s="23">
        <f t="shared" ref="F5:F62" si="0">C5/B5</f>
        <v>0.78260869565217395</v>
      </c>
      <c r="G5" s="89">
        <v>0</v>
      </c>
      <c r="H5" s="89">
        <v>4</v>
      </c>
      <c r="I5" s="89">
        <v>5</v>
      </c>
      <c r="J5" s="89">
        <v>9</v>
      </c>
      <c r="K5" s="89">
        <v>0</v>
      </c>
      <c r="L5" s="89">
        <v>0</v>
      </c>
      <c r="M5" s="89">
        <v>3</v>
      </c>
      <c r="N5" s="15">
        <f t="shared" ref="N5:N69" si="1">(G5+H5+I5+J5+K5+L5+M5)/(G5+H5+I5+J5+K5+L5+M5+O5)</f>
        <v>0.51219512195121952</v>
      </c>
      <c r="O5" s="89">
        <v>20</v>
      </c>
      <c r="P5" s="89">
        <v>5</v>
      </c>
      <c r="Q5" s="89">
        <v>0</v>
      </c>
    </row>
    <row r="6" spans="1:17" x14ac:dyDescent="0.6">
      <c r="A6" s="16" t="s">
        <v>20</v>
      </c>
      <c r="B6" s="89">
        <v>17</v>
      </c>
      <c r="C6" s="89">
        <v>12</v>
      </c>
      <c r="D6" s="89">
        <v>5</v>
      </c>
      <c r="E6" s="89">
        <v>0</v>
      </c>
      <c r="F6" s="23">
        <f>C6/B6</f>
        <v>0.70588235294117652</v>
      </c>
      <c r="G6" s="89">
        <v>1</v>
      </c>
      <c r="H6" s="89">
        <v>0</v>
      </c>
      <c r="I6" s="89">
        <v>1</v>
      </c>
      <c r="J6" s="89">
        <v>2</v>
      </c>
      <c r="K6" s="89">
        <v>0</v>
      </c>
      <c r="L6" s="89">
        <v>0</v>
      </c>
      <c r="M6" s="89">
        <v>2</v>
      </c>
      <c r="N6" s="15">
        <f t="shared" si="1"/>
        <v>0.46153846153846156</v>
      </c>
      <c r="O6" s="89">
        <v>7</v>
      </c>
      <c r="P6" s="89">
        <v>4</v>
      </c>
      <c r="Q6" s="89">
        <v>0</v>
      </c>
    </row>
    <row r="7" spans="1:17" x14ac:dyDescent="0.6">
      <c r="A7" s="16" t="s">
        <v>21</v>
      </c>
      <c r="B7" s="89">
        <v>33</v>
      </c>
      <c r="C7" s="89">
        <v>26</v>
      </c>
      <c r="D7" s="89">
        <v>7</v>
      </c>
      <c r="E7" s="89">
        <v>0</v>
      </c>
      <c r="F7" s="23">
        <f t="shared" si="0"/>
        <v>0.78787878787878785</v>
      </c>
      <c r="G7" s="89">
        <v>0</v>
      </c>
      <c r="H7" s="89">
        <v>2</v>
      </c>
      <c r="I7" s="89">
        <v>2</v>
      </c>
      <c r="J7" s="89">
        <v>2</v>
      </c>
      <c r="K7" s="89">
        <v>0</v>
      </c>
      <c r="L7" s="89">
        <v>0</v>
      </c>
      <c r="M7" s="89">
        <v>1</v>
      </c>
      <c r="N7" s="15">
        <f t="shared" si="1"/>
        <v>0.21875</v>
      </c>
      <c r="O7" s="89">
        <v>25</v>
      </c>
      <c r="P7" s="89">
        <v>0</v>
      </c>
      <c r="Q7" s="89">
        <v>1</v>
      </c>
    </row>
    <row r="8" spans="1:17" x14ac:dyDescent="0.6">
      <c r="A8" s="17" t="s">
        <v>22</v>
      </c>
      <c r="B8" s="24">
        <f>SUM(B4:B7)</f>
        <v>112</v>
      </c>
      <c r="C8" s="24">
        <f t="shared" ref="C8:Q8" si="2">SUM(C4:C7)</f>
        <v>87</v>
      </c>
      <c r="D8" s="24">
        <f t="shared" si="2"/>
        <v>25</v>
      </c>
      <c r="E8" s="24">
        <f t="shared" si="2"/>
        <v>0</v>
      </c>
      <c r="F8" s="25">
        <f t="shared" si="0"/>
        <v>0.7767857142857143</v>
      </c>
      <c r="G8" s="24">
        <f t="shared" si="2"/>
        <v>1</v>
      </c>
      <c r="H8" s="24">
        <f t="shared" si="2"/>
        <v>6</v>
      </c>
      <c r="I8" s="24">
        <f t="shared" si="2"/>
        <v>8</v>
      </c>
      <c r="J8" s="24">
        <f t="shared" si="2"/>
        <v>15</v>
      </c>
      <c r="K8" s="24">
        <f t="shared" si="2"/>
        <v>0</v>
      </c>
      <c r="L8" s="24">
        <f t="shared" si="2"/>
        <v>0</v>
      </c>
      <c r="M8" s="24">
        <f t="shared" si="2"/>
        <v>6</v>
      </c>
      <c r="N8" s="20">
        <f t="shared" si="1"/>
        <v>0.39130434782608697</v>
      </c>
      <c r="O8" s="24">
        <f t="shared" si="2"/>
        <v>56</v>
      </c>
      <c r="P8" s="24">
        <f t="shared" si="2"/>
        <v>17</v>
      </c>
      <c r="Q8" s="24">
        <f t="shared" si="2"/>
        <v>3</v>
      </c>
    </row>
    <row r="9" spans="1:17" x14ac:dyDescent="0.6">
      <c r="A9" s="16" t="s">
        <v>23</v>
      </c>
      <c r="B9" s="89">
        <v>11</v>
      </c>
      <c r="C9" s="89">
        <v>7</v>
      </c>
      <c r="D9" s="89">
        <v>4</v>
      </c>
      <c r="E9" s="89">
        <v>0</v>
      </c>
      <c r="F9" s="23">
        <f t="shared" si="0"/>
        <v>0.63636363636363635</v>
      </c>
      <c r="G9" s="89">
        <v>0</v>
      </c>
      <c r="H9" s="89">
        <v>1</v>
      </c>
      <c r="I9" s="89">
        <v>1</v>
      </c>
      <c r="J9" s="89">
        <v>0</v>
      </c>
      <c r="K9" s="89">
        <v>0</v>
      </c>
      <c r="L9" s="89">
        <v>0</v>
      </c>
      <c r="M9" s="89">
        <v>0</v>
      </c>
      <c r="N9" s="15">
        <f t="shared" si="1"/>
        <v>0.18181818181818182</v>
      </c>
      <c r="O9" s="89">
        <v>9</v>
      </c>
      <c r="P9" s="89">
        <v>0</v>
      </c>
      <c r="Q9" s="89">
        <v>0</v>
      </c>
    </row>
    <row r="10" spans="1:17" x14ac:dyDescent="0.6">
      <c r="A10" s="16" t="s">
        <v>24</v>
      </c>
      <c r="B10" s="89">
        <v>12</v>
      </c>
      <c r="C10" s="89">
        <v>4</v>
      </c>
      <c r="D10" s="89">
        <v>8</v>
      </c>
      <c r="E10" s="89">
        <v>0</v>
      </c>
      <c r="F10" s="23">
        <f t="shared" si="0"/>
        <v>0.33333333333333331</v>
      </c>
      <c r="G10" s="89">
        <v>0</v>
      </c>
      <c r="H10" s="89">
        <v>1</v>
      </c>
      <c r="I10" s="89">
        <v>0</v>
      </c>
      <c r="J10" s="89">
        <v>1</v>
      </c>
      <c r="K10" s="89">
        <v>0</v>
      </c>
      <c r="L10" s="89">
        <v>0</v>
      </c>
      <c r="M10" s="89">
        <v>1</v>
      </c>
      <c r="N10" s="15">
        <f t="shared" si="1"/>
        <v>0.42857142857142855</v>
      </c>
      <c r="O10" s="89">
        <v>4</v>
      </c>
      <c r="P10" s="89">
        <v>5</v>
      </c>
      <c r="Q10" s="89">
        <v>0</v>
      </c>
    </row>
    <row r="11" spans="1:17" x14ac:dyDescent="0.6">
      <c r="A11" s="16" t="s">
        <v>25</v>
      </c>
      <c r="B11" s="89">
        <v>143</v>
      </c>
      <c r="C11" s="89">
        <v>101</v>
      </c>
      <c r="D11" s="89">
        <v>42</v>
      </c>
      <c r="E11" s="89">
        <v>0</v>
      </c>
      <c r="F11" s="23">
        <f t="shared" si="0"/>
        <v>0.70629370629370625</v>
      </c>
      <c r="G11" s="89">
        <v>0</v>
      </c>
      <c r="H11" s="89">
        <v>7</v>
      </c>
      <c r="I11" s="89">
        <v>5</v>
      </c>
      <c r="J11" s="89">
        <v>20</v>
      </c>
      <c r="K11" s="89">
        <v>0</v>
      </c>
      <c r="L11" s="89">
        <v>0</v>
      </c>
      <c r="M11" s="89">
        <v>5</v>
      </c>
      <c r="N11" s="15">
        <f t="shared" si="1"/>
        <v>0.2781954887218045</v>
      </c>
      <c r="O11" s="89">
        <v>96</v>
      </c>
      <c r="P11" s="89">
        <v>4</v>
      </c>
      <c r="Q11" s="89">
        <v>6</v>
      </c>
    </row>
    <row r="12" spans="1:17" x14ac:dyDescent="0.6">
      <c r="A12" s="16" t="s">
        <v>26</v>
      </c>
      <c r="B12" s="89">
        <v>13</v>
      </c>
      <c r="C12" s="89">
        <v>8</v>
      </c>
      <c r="D12" s="89">
        <v>5</v>
      </c>
      <c r="E12" s="89">
        <v>0</v>
      </c>
      <c r="F12" s="23">
        <f t="shared" si="0"/>
        <v>0.61538461538461542</v>
      </c>
      <c r="G12" s="89">
        <v>0</v>
      </c>
      <c r="H12" s="89">
        <v>0</v>
      </c>
      <c r="I12" s="89">
        <v>1</v>
      </c>
      <c r="J12" s="89">
        <v>2</v>
      </c>
      <c r="K12" s="89">
        <v>0</v>
      </c>
      <c r="L12" s="89">
        <v>0</v>
      </c>
      <c r="M12" s="89">
        <v>0</v>
      </c>
      <c r="N12" s="15">
        <f t="shared" si="1"/>
        <v>0.25</v>
      </c>
      <c r="O12" s="89">
        <v>9</v>
      </c>
      <c r="P12" s="89">
        <v>1</v>
      </c>
      <c r="Q12" s="89">
        <v>0</v>
      </c>
    </row>
    <row r="13" spans="1:17" x14ac:dyDescent="0.6">
      <c r="A13" s="16" t="s">
        <v>144</v>
      </c>
      <c r="B13" s="22">
        <v>0</v>
      </c>
      <c r="C13" s="22">
        <v>0</v>
      </c>
      <c r="D13" s="22">
        <v>0</v>
      </c>
      <c r="E13" s="22">
        <v>0</v>
      </c>
      <c r="F13" s="23" t="e">
        <f t="shared" si="0"/>
        <v>#DIV/0!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  <c r="M13" s="22">
        <v>0</v>
      </c>
      <c r="N13" s="15" t="e">
        <f t="shared" si="1"/>
        <v>#DIV/0!</v>
      </c>
      <c r="O13" s="22">
        <v>0</v>
      </c>
      <c r="P13" s="22">
        <v>0</v>
      </c>
      <c r="Q13" s="22">
        <v>0</v>
      </c>
    </row>
    <row r="14" spans="1:17" x14ac:dyDescent="0.6">
      <c r="A14" s="16" t="s">
        <v>27</v>
      </c>
      <c r="B14" s="89">
        <v>33</v>
      </c>
      <c r="C14" s="89">
        <v>19</v>
      </c>
      <c r="D14" s="89">
        <v>14</v>
      </c>
      <c r="E14" s="89">
        <v>0</v>
      </c>
      <c r="F14" s="23">
        <f t="shared" si="0"/>
        <v>0.5757575757575758</v>
      </c>
      <c r="G14" s="89">
        <v>0</v>
      </c>
      <c r="H14" s="89">
        <v>1</v>
      </c>
      <c r="I14" s="89">
        <v>1</v>
      </c>
      <c r="J14" s="89">
        <v>0</v>
      </c>
      <c r="K14" s="89">
        <v>0</v>
      </c>
      <c r="L14" s="89">
        <v>0</v>
      </c>
      <c r="M14" s="89">
        <v>3</v>
      </c>
      <c r="N14" s="15">
        <f t="shared" si="1"/>
        <v>0.15625</v>
      </c>
      <c r="O14" s="89">
        <v>27</v>
      </c>
      <c r="P14" s="89">
        <v>0</v>
      </c>
      <c r="Q14" s="89">
        <v>1</v>
      </c>
    </row>
    <row r="15" spans="1:17" x14ac:dyDescent="0.6">
      <c r="A15" s="16" t="s">
        <v>29</v>
      </c>
      <c r="B15" s="89">
        <v>57</v>
      </c>
      <c r="C15" s="89">
        <v>39</v>
      </c>
      <c r="D15" s="89">
        <v>18</v>
      </c>
      <c r="E15" s="89">
        <v>0</v>
      </c>
      <c r="F15" s="23">
        <f t="shared" si="0"/>
        <v>0.68421052631578949</v>
      </c>
      <c r="G15" s="89">
        <v>0</v>
      </c>
      <c r="H15" s="89">
        <v>1</v>
      </c>
      <c r="I15" s="89">
        <v>2</v>
      </c>
      <c r="J15" s="89">
        <v>4</v>
      </c>
      <c r="K15" s="89">
        <v>0</v>
      </c>
      <c r="L15" s="89">
        <v>0</v>
      </c>
      <c r="M15" s="89">
        <v>3</v>
      </c>
      <c r="N15" s="15">
        <f t="shared" si="1"/>
        <v>0.18518518518518517</v>
      </c>
      <c r="O15" s="89">
        <v>44</v>
      </c>
      <c r="P15" s="89">
        <v>2</v>
      </c>
      <c r="Q15" s="89">
        <v>1</v>
      </c>
    </row>
    <row r="16" spans="1:17" x14ac:dyDescent="0.6">
      <c r="A16" s="16" t="s">
        <v>30</v>
      </c>
      <c r="B16" s="89">
        <v>42</v>
      </c>
      <c r="C16" s="89">
        <v>24</v>
      </c>
      <c r="D16" s="89">
        <v>18</v>
      </c>
      <c r="E16" s="89">
        <v>0</v>
      </c>
      <c r="F16" s="23">
        <f t="shared" si="0"/>
        <v>0.5714285714285714</v>
      </c>
      <c r="G16" s="89">
        <v>0</v>
      </c>
      <c r="H16" s="89">
        <v>1</v>
      </c>
      <c r="I16" s="89">
        <v>1</v>
      </c>
      <c r="J16" s="89">
        <v>2</v>
      </c>
      <c r="K16" s="89">
        <v>0</v>
      </c>
      <c r="L16" s="89">
        <v>0</v>
      </c>
      <c r="M16" s="89">
        <v>2</v>
      </c>
      <c r="N16" s="15">
        <f t="shared" si="1"/>
        <v>0.15</v>
      </c>
      <c r="O16" s="89">
        <v>34</v>
      </c>
      <c r="P16" s="89">
        <v>0</v>
      </c>
      <c r="Q16" s="89">
        <v>2</v>
      </c>
    </row>
    <row r="17" spans="1:17" x14ac:dyDescent="0.6">
      <c r="A17" s="16" t="s">
        <v>31</v>
      </c>
      <c r="B17" s="89">
        <v>87</v>
      </c>
      <c r="C17" s="89">
        <v>46</v>
      </c>
      <c r="D17" s="89">
        <v>41</v>
      </c>
      <c r="E17" s="89">
        <v>0</v>
      </c>
      <c r="F17" s="23">
        <f t="shared" si="0"/>
        <v>0.52873563218390807</v>
      </c>
      <c r="G17" s="89">
        <v>0</v>
      </c>
      <c r="H17" s="89">
        <v>2</v>
      </c>
      <c r="I17" s="89">
        <v>4</v>
      </c>
      <c r="J17" s="89">
        <v>4</v>
      </c>
      <c r="K17" s="89">
        <v>0</v>
      </c>
      <c r="L17" s="89">
        <v>0</v>
      </c>
      <c r="M17" s="89">
        <v>1</v>
      </c>
      <c r="N17" s="15">
        <f t="shared" si="1"/>
        <v>0.13253012048192772</v>
      </c>
      <c r="O17" s="89">
        <v>72</v>
      </c>
      <c r="P17" s="89">
        <v>2</v>
      </c>
      <c r="Q17" s="89">
        <v>2</v>
      </c>
    </row>
    <row r="18" spans="1:17" x14ac:dyDescent="0.6">
      <c r="A18" s="16" t="s">
        <v>173</v>
      </c>
      <c r="B18" s="22">
        <v>0</v>
      </c>
      <c r="C18" s="22">
        <v>0</v>
      </c>
      <c r="D18" s="22">
        <v>0</v>
      </c>
      <c r="E18" s="22">
        <v>0</v>
      </c>
      <c r="F18" s="23" t="e">
        <f t="shared" si="0"/>
        <v>#DIV/0!</v>
      </c>
      <c r="G18" s="22">
        <v>0</v>
      </c>
      <c r="H18" s="22">
        <v>0</v>
      </c>
      <c r="I18" s="22">
        <v>0</v>
      </c>
      <c r="J18" s="22">
        <v>0</v>
      </c>
      <c r="K18" s="22">
        <v>0</v>
      </c>
      <c r="L18" s="22">
        <v>0</v>
      </c>
      <c r="M18" s="22">
        <v>0</v>
      </c>
      <c r="N18" s="15" t="e">
        <f t="shared" si="1"/>
        <v>#DIV/0!</v>
      </c>
      <c r="O18" s="22">
        <v>0</v>
      </c>
      <c r="P18" s="22">
        <v>0</v>
      </c>
      <c r="Q18" s="22">
        <v>0</v>
      </c>
    </row>
    <row r="19" spans="1:17" x14ac:dyDescent="0.6">
      <c r="A19" s="16" t="s">
        <v>32</v>
      </c>
      <c r="B19" s="89">
        <v>16</v>
      </c>
      <c r="C19" s="89">
        <v>5</v>
      </c>
      <c r="D19" s="89">
        <v>11</v>
      </c>
      <c r="E19" s="89">
        <v>0</v>
      </c>
      <c r="F19" s="23">
        <f t="shared" si="0"/>
        <v>0.3125</v>
      </c>
      <c r="G19" s="89">
        <v>0</v>
      </c>
      <c r="H19" s="89">
        <v>1</v>
      </c>
      <c r="I19" s="89">
        <v>0</v>
      </c>
      <c r="J19" s="89">
        <v>1</v>
      </c>
      <c r="K19" s="89">
        <v>0</v>
      </c>
      <c r="L19" s="89">
        <v>0</v>
      </c>
      <c r="M19" s="89">
        <v>0</v>
      </c>
      <c r="N19" s="15">
        <f t="shared" si="1"/>
        <v>0.13333333333333333</v>
      </c>
      <c r="O19" s="89">
        <v>13</v>
      </c>
      <c r="P19" s="89">
        <v>0</v>
      </c>
      <c r="Q19" s="89">
        <v>1</v>
      </c>
    </row>
    <row r="20" spans="1:17" x14ac:dyDescent="0.6">
      <c r="A20" s="16" t="s">
        <v>174</v>
      </c>
      <c r="B20" s="89">
        <v>11</v>
      </c>
      <c r="C20" s="89">
        <v>8</v>
      </c>
      <c r="D20" s="89">
        <v>3</v>
      </c>
      <c r="E20" s="89">
        <v>0</v>
      </c>
      <c r="F20" s="23">
        <f t="shared" si="0"/>
        <v>0.72727272727272729</v>
      </c>
      <c r="G20" s="89">
        <v>0</v>
      </c>
      <c r="H20" s="89">
        <v>2</v>
      </c>
      <c r="I20" s="89">
        <v>5</v>
      </c>
      <c r="J20" s="89">
        <v>1</v>
      </c>
      <c r="K20" s="89">
        <v>0</v>
      </c>
      <c r="L20" s="89">
        <v>0</v>
      </c>
      <c r="M20" s="89">
        <v>1</v>
      </c>
      <c r="N20" s="15">
        <f t="shared" si="1"/>
        <v>0.9</v>
      </c>
      <c r="O20" s="89">
        <v>1</v>
      </c>
      <c r="P20" s="89">
        <v>1</v>
      </c>
      <c r="Q20" s="89">
        <v>0</v>
      </c>
    </row>
    <row r="21" spans="1:17" x14ac:dyDescent="0.6">
      <c r="A21" s="18" t="s">
        <v>33</v>
      </c>
      <c r="B21" s="26">
        <f>SUM(B9:B20)</f>
        <v>425</v>
      </c>
      <c r="C21" s="26">
        <f>SUM(C9:C20)</f>
        <v>261</v>
      </c>
      <c r="D21" s="26">
        <f>SUM(D9:D20)</f>
        <v>164</v>
      </c>
      <c r="E21" s="26">
        <f>SUM(E9:E20)</f>
        <v>0</v>
      </c>
      <c r="F21" s="25">
        <f t="shared" si="0"/>
        <v>0.61411764705882355</v>
      </c>
      <c r="G21" s="26">
        <f t="shared" ref="G21:M21" si="3">SUM(G9:G20)</f>
        <v>0</v>
      </c>
      <c r="H21" s="26">
        <f t="shared" si="3"/>
        <v>17</v>
      </c>
      <c r="I21" s="26">
        <f t="shared" si="3"/>
        <v>20</v>
      </c>
      <c r="J21" s="26">
        <f t="shared" si="3"/>
        <v>35</v>
      </c>
      <c r="K21" s="26">
        <f t="shared" si="3"/>
        <v>0</v>
      </c>
      <c r="L21" s="26">
        <f t="shared" si="3"/>
        <v>0</v>
      </c>
      <c r="M21" s="26">
        <f t="shared" si="3"/>
        <v>16</v>
      </c>
      <c r="N21" s="36">
        <f t="shared" si="1"/>
        <v>0.22166246851385391</v>
      </c>
      <c r="O21" s="26">
        <f>SUM(O9:O20)</f>
        <v>309</v>
      </c>
      <c r="P21" s="26">
        <f>SUM(P9:P20)</f>
        <v>15</v>
      </c>
      <c r="Q21" s="26">
        <f>SUM(Q9:Q20)</f>
        <v>13</v>
      </c>
    </row>
    <row r="22" spans="1:17" x14ac:dyDescent="0.6">
      <c r="A22" s="16" t="s">
        <v>175</v>
      </c>
      <c r="B22" s="89">
        <v>2</v>
      </c>
      <c r="C22" s="89">
        <v>1</v>
      </c>
      <c r="D22" s="89">
        <v>1</v>
      </c>
      <c r="E22" s="89">
        <v>0</v>
      </c>
      <c r="F22" s="23">
        <f t="shared" si="0"/>
        <v>0.5</v>
      </c>
      <c r="G22" s="89">
        <v>0</v>
      </c>
      <c r="H22" s="89">
        <v>0</v>
      </c>
      <c r="I22" s="89">
        <v>0</v>
      </c>
      <c r="J22" s="89">
        <v>1</v>
      </c>
      <c r="K22" s="89">
        <v>0</v>
      </c>
      <c r="L22" s="89">
        <v>0</v>
      </c>
      <c r="M22" s="89">
        <v>0</v>
      </c>
      <c r="N22" s="15">
        <f t="shared" si="1"/>
        <v>0.5</v>
      </c>
      <c r="O22" s="89">
        <v>1</v>
      </c>
      <c r="P22" s="89">
        <v>0</v>
      </c>
      <c r="Q22" s="89">
        <v>0</v>
      </c>
    </row>
    <row r="23" spans="1:17" x14ac:dyDescent="0.6">
      <c r="A23" s="97" t="s">
        <v>145</v>
      </c>
      <c r="B23" s="89">
        <v>1</v>
      </c>
      <c r="C23" s="89">
        <v>1</v>
      </c>
      <c r="D23" s="89">
        <v>0</v>
      </c>
      <c r="E23" s="89">
        <v>0</v>
      </c>
      <c r="F23" s="90">
        <f>C23/B23</f>
        <v>1</v>
      </c>
      <c r="G23" s="89">
        <v>0</v>
      </c>
      <c r="H23" s="89">
        <v>0</v>
      </c>
      <c r="I23" s="89">
        <v>1</v>
      </c>
      <c r="J23" s="89">
        <v>0</v>
      </c>
      <c r="K23" s="89">
        <v>0</v>
      </c>
      <c r="L23" s="89">
        <v>0</v>
      </c>
      <c r="M23" s="89">
        <v>0</v>
      </c>
      <c r="N23" s="15">
        <f>(G23+H23+I23+J23+K23+L23+M23)/(G23+H23+I23+J23+K23+L23+M23+O23)</f>
        <v>1</v>
      </c>
      <c r="O23" s="89">
        <v>0</v>
      </c>
      <c r="P23" s="89">
        <v>0</v>
      </c>
      <c r="Q23" s="89">
        <v>0</v>
      </c>
    </row>
    <row r="24" spans="1:17" x14ac:dyDescent="0.6">
      <c r="A24" s="16" t="s">
        <v>176</v>
      </c>
      <c r="B24" s="89">
        <v>11</v>
      </c>
      <c r="C24" s="89">
        <v>8</v>
      </c>
      <c r="D24" s="89">
        <v>3</v>
      </c>
      <c r="E24" s="89">
        <v>0</v>
      </c>
      <c r="F24" s="23">
        <f t="shared" si="0"/>
        <v>0.72727272727272729</v>
      </c>
      <c r="G24" s="89">
        <v>0</v>
      </c>
      <c r="H24" s="89">
        <v>2</v>
      </c>
      <c r="I24" s="89">
        <v>1</v>
      </c>
      <c r="J24" s="89">
        <v>0</v>
      </c>
      <c r="K24" s="89">
        <v>0</v>
      </c>
      <c r="L24" s="89">
        <v>0</v>
      </c>
      <c r="M24" s="89">
        <v>1</v>
      </c>
      <c r="N24" s="15">
        <f t="shared" si="1"/>
        <v>0.4</v>
      </c>
      <c r="O24" s="89">
        <v>6</v>
      </c>
      <c r="P24" s="89">
        <v>0</v>
      </c>
      <c r="Q24" s="89">
        <v>1</v>
      </c>
    </row>
    <row r="25" spans="1:17" x14ac:dyDescent="0.6">
      <c r="A25" s="16" t="s">
        <v>177</v>
      </c>
      <c r="B25" s="89">
        <v>1</v>
      </c>
      <c r="C25" s="89">
        <v>1</v>
      </c>
      <c r="D25" s="89">
        <v>0</v>
      </c>
      <c r="E25" s="22">
        <v>0</v>
      </c>
      <c r="F25" s="23">
        <f t="shared" si="0"/>
        <v>1</v>
      </c>
      <c r="G25" s="89">
        <v>0</v>
      </c>
      <c r="H25" s="89">
        <v>0</v>
      </c>
      <c r="I25" s="89">
        <v>1</v>
      </c>
      <c r="J25" s="89">
        <v>0</v>
      </c>
      <c r="K25" s="89">
        <v>0</v>
      </c>
      <c r="L25" s="89">
        <v>0</v>
      </c>
      <c r="M25" s="89">
        <v>0</v>
      </c>
      <c r="N25" s="15">
        <f t="shared" si="1"/>
        <v>1</v>
      </c>
      <c r="O25" s="89">
        <v>0</v>
      </c>
      <c r="P25" s="89">
        <v>0</v>
      </c>
      <c r="Q25" s="89">
        <v>0</v>
      </c>
    </row>
    <row r="26" spans="1:17" x14ac:dyDescent="0.6">
      <c r="A26" s="18" t="s">
        <v>38</v>
      </c>
      <c r="B26" s="26">
        <f>SUM(B22:B25)</f>
        <v>15</v>
      </c>
      <c r="C26" s="26">
        <f>SUM(C22:C25)</f>
        <v>11</v>
      </c>
      <c r="D26" s="26">
        <f>SUM(D22:D25)</f>
        <v>4</v>
      </c>
      <c r="E26" s="26">
        <f>SUM(E22:E25)</f>
        <v>0</v>
      </c>
      <c r="F26" s="25">
        <f t="shared" si="0"/>
        <v>0.73333333333333328</v>
      </c>
      <c r="G26" s="26">
        <f t="shared" ref="G26:M26" si="4">SUM(G22:G25)</f>
        <v>0</v>
      </c>
      <c r="H26" s="26">
        <f t="shared" si="4"/>
        <v>2</v>
      </c>
      <c r="I26" s="26">
        <f t="shared" si="4"/>
        <v>3</v>
      </c>
      <c r="J26" s="26">
        <f t="shared" si="4"/>
        <v>1</v>
      </c>
      <c r="K26" s="26">
        <f t="shared" si="4"/>
        <v>0</v>
      </c>
      <c r="L26" s="26">
        <f t="shared" si="4"/>
        <v>0</v>
      </c>
      <c r="M26" s="26">
        <f t="shared" si="4"/>
        <v>1</v>
      </c>
      <c r="N26" s="36">
        <f t="shared" si="1"/>
        <v>0.5</v>
      </c>
      <c r="O26" s="26">
        <f>SUM(O22:O25)</f>
        <v>7</v>
      </c>
      <c r="P26" s="26">
        <f>SUM(P22:P25)</f>
        <v>0</v>
      </c>
      <c r="Q26" s="26">
        <f>SUM(Q22:Q25)</f>
        <v>1</v>
      </c>
    </row>
    <row r="27" spans="1:17" x14ac:dyDescent="0.6">
      <c r="A27" s="17" t="s">
        <v>39</v>
      </c>
      <c r="B27" s="27">
        <f>B8+B21+B26</f>
        <v>552</v>
      </c>
      <c r="C27" s="27">
        <f>C8+C21+C26</f>
        <v>359</v>
      </c>
      <c r="D27" s="27">
        <f>D8+D21+D26</f>
        <v>193</v>
      </c>
      <c r="E27" s="27">
        <f>E8+E21+E26</f>
        <v>0</v>
      </c>
      <c r="F27" s="85">
        <f t="shared" si="0"/>
        <v>0.65036231884057971</v>
      </c>
      <c r="G27" s="27">
        <f t="shared" ref="G27:M27" si="5">G8+G21+G26</f>
        <v>1</v>
      </c>
      <c r="H27" s="27">
        <f t="shared" si="5"/>
        <v>25</v>
      </c>
      <c r="I27" s="27">
        <f t="shared" si="5"/>
        <v>31</v>
      </c>
      <c r="J27" s="27">
        <f t="shared" si="5"/>
        <v>51</v>
      </c>
      <c r="K27" s="27">
        <f t="shared" si="5"/>
        <v>0</v>
      </c>
      <c r="L27" s="27">
        <f t="shared" si="5"/>
        <v>0</v>
      </c>
      <c r="M27" s="27">
        <f t="shared" si="5"/>
        <v>23</v>
      </c>
      <c r="N27" s="19">
        <f t="shared" si="1"/>
        <v>0.26043737574552683</v>
      </c>
      <c r="O27" s="27">
        <f>O8+O21+O26</f>
        <v>372</v>
      </c>
      <c r="P27" s="27">
        <f>P8+P21+P26</f>
        <v>32</v>
      </c>
      <c r="Q27" s="27">
        <f>Q8+Q21+Q26</f>
        <v>17</v>
      </c>
    </row>
    <row r="28" spans="1:17" x14ac:dyDescent="0.6">
      <c r="A28" s="113" t="s">
        <v>178</v>
      </c>
      <c r="B28" s="21"/>
      <c r="C28" s="21"/>
      <c r="D28" s="21"/>
      <c r="E28" s="21"/>
      <c r="F28" s="23"/>
      <c r="G28" s="21"/>
      <c r="H28" s="21"/>
      <c r="I28" s="21"/>
      <c r="J28" s="21"/>
      <c r="K28" s="21"/>
      <c r="L28" s="21"/>
      <c r="M28" s="21"/>
      <c r="N28" s="15"/>
      <c r="O28" s="21"/>
      <c r="P28" s="21"/>
      <c r="Q28" s="21"/>
    </row>
    <row r="29" spans="1:17" x14ac:dyDescent="0.6">
      <c r="A29" s="16" t="s">
        <v>179</v>
      </c>
      <c r="B29" s="89">
        <v>7</v>
      </c>
      <c r="C29" s="89">
        <v>2</v>
      </c>
      <c r="D29" s="89">
        <v>5</v>
      </c>
      <c r="E29" s="89">
        <v>0</v>
      </c>
      <c r="F29" s="23">
        <f t="shared" si="0"/>
        <v>0.2857142857142857</v>
      </c>
      <c r="G29" s="89">
        <v>0</v>
      </c>
      <c r="H29" s="89">
        <v>1</v>
      </c>
      <c r="I29" s="89">
        <v>0</v>
      </c>
      <c r="J29" s="89">
        <v>1</v>
      </c>
      <c r="K29" s="89">
        <v>0</v>
      </c>
      <c r="L29" s="89">
        <v>0</v>
      </c>
      <c r="M29" s="89">
        <v>0</v>
      </c>
      <c r="N29" s="15">
        <f t="shared" si="1"/>
        <v>0.33333333333333331</v>
      </c>
      <c r="O29" s="89">
        <v>4</v>
      </c>
      <c r="P29" s="89">
        <v>1</v>
      </c>
      <c r="Q29" s="89">
        <v>0</v>
      </c>
    </row>
    <row r="30" spans="1:17" x14ac:dyDescent="0.6">
      <c r="A30" s="16" t="s">
        <v>42</v>
      </c>
      <c r="B30" s="89">
        <v>60</v>
      </c>
      <c r="C30" s="89">
        <v>34</v>
      </c>
      <c r="D30" s="89">
        <v>26</v>
      </c>
      <c r="E30" s="89">
        <v>0</v>
      </c>
      <c r="F30" s="23">
        <f t="shared" si="0"/>
        <v>0.56666666666666665</v>
      </c>
      <c r="G30" s="89">
        <v>0</v>
      </c>
      <c r="H30" s="89">
        <v>5</v>
      </c>
      <c r="I30" s="89">
        <v>1</v>
      </c>
      <c r="J30" s="89">
        <v>3</v>
      </c>
      <c r="K30" s="89">
        <v>0</v>
      </c>
      <c r="L30" s="89">
        <v>0</v>
      </c>
      <c r="M30" s="89">
        <v>0</v>
      </c>
      <c r="N30" s="15">
        <f t="shared" si="1"/>
        <v>0.21428571428571427</v>
      </c>
      <c r="O30" s="89">
        <v>33</v>
      </c>
      <c r="P30" s="89">
        <v>15</v>
      </c>
      <c r="Q30" s="89">
        <v>3</v>
      </c>
    </row>
    <row r="31" spans="1:17" x14ac:dyDescent="0.6">
      <c r="A31" s="16" t="s">
        <v>180</v>
      </c>
      <c r="B31" s="89">
        <v>2</v>
      </c>
      <c r="C31" s="89">
        <v>1</v>
      </c>
      <c r="D31" s="89">
        <v>1</v>
      </c>
      <c r="E31" s="89">
        <v>0</v>
      </c>
      <c r="F31" s="23">
        <f t="shared" si="0"/>
        <v>0.5</v>
      </c>
      <c r="G31" s="89">
        <v>0</v>
      </c>
      <c r="H31" s="89">
        <v>0</v>
      </c>
      <c r="I31" s="89">
        <v>0</v>
      </c>
      <c r="J31" s="89">
        <v>0</v>
      </c>
      <c r="K31" s="89">
        <v>0</v>
      </c>
      <c r="L31" s="89">
        <v>0</v>
      </c>
      <c r="M31" s="89">
        <v>0</v>
      </c>
      <c r="N31" s="15" t="e">
        <f t="shared" si="1"/>
        <v>#DIV/0!</v>
      </c>
      <c r="O31" s="89">
        <v>0</v>
      </c>
      <c r="P31" s="89">
        <v>2</v>
      </c>
      <c r="Q31" s="89">
        <v>0</v>
      </c>
    </row>
    <row r="32" spans="1:17" x14ac:dyDescent="0.6">
      <c r="A32" s="16" t="s">
        <v>44</v>
      </c>
      <c r="B32" s="89">
        <v>38</v>
      </c>
      <c r="C32" s="89">
        <v>18</v>
      </c>
      <c r="D32" s="89">
        <v>20</v>
      </c>
      <c r="E32" s="89">
        <v>0</v>
      </c>
      <c r="F32" s="23">
        <f t="shared" si="0"/>
        <v>0.47368421052631576</v>
      </c>
      <c r="G32" s="89">
        <v>0</v>
      </c>
      <c r="H32" s="89">
        <v>4</v>
      </c>
      <c r="I32" s="89">
        <v>1</v>
      </c>
      <c r="J32" s="89">
        <v>3</v>
      </c>
      <c r="K32" s="89">
        <v>0</v>
      </c>
      <c r="L32" s="89">
        <v>0</v>
      </c>
      <c r="M32" s="89">
        <v>0</v>
      </c>
      <c r="N32" s="15">
        <f t="shared" si="1"/>
        <v>0.2857142857142857</v>
      </c>
      <c r="O32" s="89">
        <v>20</v>
      </c>
      <c r="P32" s="89">
        <v>9</v>
      </c>
      <c r="Q32" s="89">
        <v>1</v>
      </c>
    </row>
    <row r="33" spans="1:17" x14ac:dyDescent="0.6">
      <c r="A33" s="16" t="s">
        <v>45</v>
      </c>
      <c r="B33" s="89">
        <v>8</v>
      </c>
      <c r="C33" s="89">
        <v>2</v>
      </c>
      <c r="D33" s="89">
        <v>6</v>
      </c>
      <c r="E33" s="89">
        <v>0</v>
      </c>
      <c r="F33" s="23">
        <f t="shared" si="0"/>
        <v>0.25</v>
      </c>
      <c r="G33" s="89">
        <v>0</v>
      </c>
      <c r="H33" s="89">
        <v>0</v>
      </c>
      <c r="I33" s="89">
        <v>0</v>
      </c>
      <c r="J33" s="89">
        <v>0</v>
      </c>
      <c r="K33" s="89">
        <v>0</v>
      </c>
      <c r="L33" s="89">
        <v>0</v>
      </c>
      <c r="M33" s="89">
        <v>0</v>
      </c>
      <c r="N33" s="15">
        <f t="shared" si="1"/>
        <v>0</v>
      </c>
      <c r="O33" s="89">
        <v>1</v>
      </c>
      <c r="P33" s="89">
        <v>6</v>
      </c>
      <c r="Q33" s="89">
        <v>1</v>
      </c>
    </row>
    <row r="34" spans="1:17" x14ac:dyDescent="0.6">
      <c r="A34" s="16" t="s">
        <v>46</v>
      </c>
      <c r="B34" s="89">
        <v>35</v>
      </c>
      <c r="C34" s="89">
        <v>11</v>
      </c>
      <c r="D34" s="89">
        <v>24</v>
      </c>
      <c r="E34" s="89">
        <v>0</v>
      </c>
      <c r="F34" s="23">
        <f t="shared" si="0"/>
        <v>0.31428571428571428</v>
      </c>
      <c r="G34" s="89">
        <v>0</v>
      </c>
      <c r="H34" s="89">
        <v>1</v>
      </c>
      <c r="I34" s="89">
        <v>1</v>
      </c>
      <c r="J34" s="89">
        <v>0</v>
      </c>
      <c r="K34" s="89">
        <v>0</v>
      </c>
      <c r="L34" s="89">
        <v>0</v>
      </c>
      <c r="M34" s="89">
        <v>1</v>
      </c>
      <c r="N34" s="15">
        <f t="shared" si="1"/>
        <v>0.3</v>
      </c>
      <c r="O34" s="89">
        <v>7</v>
      </c>
      <c r="P34" s="89">
        <v>24</v>
      </c>
      <c r="Q34" s="89">
        <v>1</v>
      </c>
    </row>
    <row r="35" spans="1:17" x14ac:dyDescent="0.6">
      <c r="A35" s="16" t="s">
        <v>47</v>
      </c>
      <c r="B35" s="89">
        <v>9</v>
      </c>
      <c r="C35" s="89">
        <v>5</v>
      </c>
      <c r="D35" s="89">
        <v>4</v>
      </c>
      <c r="E35" s="89">
        <v>0</v>
      </c>
      <c r="F35" s="23">
        <f t="shared" si="0"/>
        <v>0.55555555555555558</v>
      </c>
      <c r="G35" s="89">
        <v>0</v>
      </c>
      <c r="H35" s="89">
        <v>1</v>
      </c>
      <c r="I35" s="89">
        <v>0</v>
      </c>
      <c r="J35" s="89">
        <v>1</v>
      </c>
      <c r="K35" s="89">
        <v>0</v>
      </c>
      <c r="L35" s="89">
        <v>0</v>
      </c>
      <c r="M35" s="89">
        <v>0</v>
      </c>
      <c r="N35" s="15">
        <f t="shared" si="1"/>
        <v>0.66666666666666663</v>
      </c>
      <c r="O35" s="89">
        <v>1</v>
      </c>
      <c r="P35" s="89">
        <v>6</v>
      </c>
      <c r="Q35" s="89">
        <v>0</v>
      </c>
    </row>
    <row r="36" spans="1:17" x14ac:dyDescent="0.6">
      <c r="A36" s="18" t="s">
        <v>181</v>
      </c>
      <c r="B36" s="24">
        <f>SUM(B29:B35)</f>
        <v>159</v>
      </c>
      <c r="C36" s="24">
        <f t="shared" ref="C36:G36" si="6">SUM(C29:C35)</f>
        <v>73</v>
      </c>
      <c r="D36" s="24">
        <f t="shared" si="6"/>
        <v>86</v>
      </c>
      <c r="E36" s="24">
        <f t="shared" si="6"/>
        <v>0</v>
      </c>
      <c r="F36" s="25">
        <f t="shared" si="0"/>
        <v>0.45911949685534592</v>
      </c>
      <c r="G36" s="24">
        <f t="shared" si="6"/>
        <v>0</v>
      </c>
      <c r="H36" s="24">
        <f t="shared" ref="H36" si="7">SUM(H29:H35)</f>
        <v>12</v>
      </c>
      <c r="I36" s="24">
        <f t="shared" ref="I36" si="8">SUM(I29:I35)</f>
        <v>3</v>
      </c>
      <c r="J36" s="24">
        <f t="shared" ref="J36" si="9">SUM(J29:J35)</f>
        <v>8</v>
      </c>
      <c r="K36" s="24">
        <f t="shared" ref="K36" si="10">SUM(K29:K35)</f>
        <v>0</v>
      </c>
      <c r="L36" s="24">
        <f t="shared" ref="L36" si="11">SUM(L29:L35)</f>
        <v>0</v>
      </c>
      <c r="M36" s="24">
        <f t="shared" ref="M36:O36" si="12">SUM(M29:M35)</f>
        <v>1</v>
      </c>
      <c r="N36" s="36">
        <f t="shared" si="1"/>
        <v>0.26666666666666666</v>
      </c>
      <c r="O36" s="24">
        <f t="shared" si="12"/>
        <v>66</v>
      </c>
      <c r="P36" s="24">
        <f t="shared" ref="P36" si="13">SUM(P29:P35)</f>
        <v>63</v>
      </c>
      <c r="Q36" s="24">
        <f t="shared" ref="Q36" si="14">SUM(Q29:Q35)</f>
        <v>6</v>
      </c>
    </row>
    <row r="37" spans="1:17" x14ac:dyDescent="0.6">
      <c r="A37" s="16" t="s">
        <v>48</v>
      </c>
      <c r="B37" s="89">
        <v>23</v>
      </c>
      <c r="C37" s="89">
        <v>5</v>
      </c>
      <c r="D37" s="89">
        <v>18</v>
      </c>
      <c r="E37" s="89">
        <v>0</v>
      </c>
      <c r="F37" s="23">
        <f t="shared" si="0"/>
        <v>0.21739130434782608</v>
      </c>
      <c r="G37" s="89">
        <v>0</v>
      </c>
      <c r="H37" s="89">
        <v>0</v>
      </c>
      <c r="I37" s="89">
        <v>1</v>
      </c>
      <c r="J37" s="89">
        <v>0</v>
      </c>
      <c r="K37" s="89">
        <v>0</v>
      </c>
      <c r="L37" s="89">
        <v>0</v>
      </c>
      <c r="M37" s="89">
        <v>0</v>
      </c>
      <c r="N37" s="15">
        <f t="shared" si="1"/>
        <v>6.25E-2</v>
      </c>
      <c r="O37" s="89">
        <v>15</v>
      </c>
      <c r="P37" s="89">
        <v>7</v>
      </c>
      <c r="Q37" s="89">
        <v>0</v>
      </c>
    </row>
    <row r="38" spans="1:17" x14ac:dyDescent="0.6">
      <c r="A38" s="16" t="s">
        <v>49</v>
      </c>
      <c r="B38" s="89">
        <v>14</v>
      </c>
      <c r="C38" s="89">
        <v>11</v>
      </c>
      <c r="D38" s="89">
        <v>3</v>
      </c>
      <c r="E38" s="89">
        <v>0</v>
      </c>
      <c r="F38" s="23">
        <f t="shared" si="0"/>
        <v>0.7857142857142857</v>
      </c>
      <c r="G38" s="89">
        <v>0</v>
      </c>
      <c r="H38" s="89">
        <v>0</v>
      </c>
      <c r="I38" s="89">
        <v>0</v>
      </c>
      <c r="J38" s="89">
        <v>2</v>
      </c>
      <c r="K38" s="89">
        <v>0</v>
      </c>
      <c r="L38" s="89">
        <v>0</v>
      </c>
      <c r="M38" s="89">
        <v>1</v>
      </c>
      <c r="N38" s="15">
        <f t="shared" si="1"/>
        <v>0.23076923076923078</v>
      </c>
      <c r="O38" s="89">
        <v>10</v>
      </c>
      <c r="P38" s="89">
        <v>0</v>
      </c>
      <c r="Q38" s="89">
        <v>1</v>
      </c>
    </row>
    <row r="39" spans="1:17" x14ac:dyDescent="0.6">
      <c r="A39" s="16" t="s">
        <v>182</v>
      </c>
      <c r="B39" s="89">
        <v>0</v>
      </c>
      <c r="C39" s="89">
        <v>0</v>
      </c>
      <c r="D39" s="89">
        <v>0</v>
      </c>
      <c r="E39" s="89">
        <v>0</v>
      </c>
      <c r="F39" s="23" t="e">
        <f t="shared" si="0"/>
        <v>#DIV/0!</v>
      </c>
      <c r="G39" s="89">
        <v>0</v>
      </c>
      <c r="H39" s="89">
        <v>0</v>
      </c>
      <c r="I39" s="89">
        <v>0</v>
      </c>
      <c r="J39" s="89">
        <v>0</v>
      </c>
      <c r="K39" s="89">
        <v>0</v>
      </c>
      <c r="L39" s="89">
        <v>0</v>
      </c>
      <c r="M39" s="89">
        <v>0</v>
      </c>
      <c r="N39" s="15" t="e">
        <f t="shared" si="1"/>
        <v>#DIV/0!</v>
      </c>
      <c r="O39" s="89">
        <v>0</v>
      </c>
      <c r="P39" s="89">
        <v>0</v>
      </c>
      <c r="Q39" s="89">
        <v>0</v>
      </c>
    </row>
    <row r="40" spans="1:17" x14ac:dyDescent="0.6">
      <c r="A40" s="16" t="s">
        <v>51</v>
      </c>
      <c r="B40" s="89">
        <v>8</v>
      </c>
      <c r="C40" s="89">
        <v>5</v>
      </c>
      <c r="D40" s="89">
        <v>3</v>
      </c>
      <c r="E40" s="89">
        <v>0</v>
      </c>
      <c r="F40" s="23">
        <f t="shared" si="0"/>
        <v>0.625</v>
      </c>
      <c r="G40" s="89">
        <v>0</v>
      </c>
      <c r="H40" s="89">
        <v>2</v>
      </c>
      <c r="I40" s="89">
        <v>1</v>
      </c>
      <c r="J40" s="89">
        <v>0</v>
      </c>
      <c r="K40" s="89">
        <v>0</v>
      </c>
      <c r="L40" s="89">
        <v>0</v>
      </c>
      <c r="M40" s="89">
        <v>0</v>
      </c>
      <c r="N40" s="15">
        <f t="shared" si="1"/>
        <v>0.5</v>
      </c>
      <c r="O40" s="89">
        <v>3</v>
      </c>
      <c r="P40" s="89">
        <v>2</v>
      </c>
      <c r="Q40" s="89">
        <v>0</v>
      </c>
    </row>
    <row r="41" spans="1:17" x14ac:dyDescent="0.6">
      <c r="A41" s="16" t="s">
        <v>52</v>
      </c>
      <c r="B41" s="89">
        <v>64</v>
      </c>
      <c r="C41" s="89">
        <v>19</v>
      </c>
      <c r="D41" s="89">
        <v>45</v>
      </c>
      <c r="E41" s="89">
        <v>0</v>
      </c>
      <c r="F41" s="23">
        <f t="shared" si="0"/>
        <v>0.296875</v>
      </c>
      <c r="G41" s="89">
        <v>0</v>
      </c>
      <c r="H41" s="89">
        <v>3</v>
      </c>
      <c r="I41" s="89">
        <v>0</v>
      </c>
      <c r="J41" s="89">
        <v>1</v>
      </c>
      <c r="K41" s="89">
        <v>0</v>
      </c>
      <c r="L41" s="89">
        <v>0</v>
      </c>
      <c r="M41" s="89">
        <v>0</v>
      </c>
      <c r="N41" s="15">
        <f t="shared" si="1"/>
        <v>0.4</v>
      </c>
      <c r="O41" s="89">
        <v>6</v>
      </c>
      <c r="P41" s="89">
        <v>53</v>
      </c>
      <c r="Q41" s="89">
        <v>1</v>
      </c>
    </row>
    <row r="42" spans="1:17" x14ac:dyDescent="0.6">
      <c r="A42" s="18" t="s">
        <v>33</v>
      </c>
      <c r="B42" s="26">
        <f>SUM(B37:B41)</f>
        <v>109</v>
      </c>
      <c r="C42" s="26">
        <f t="shared" ref="C42:Q42" si="15">SUM(C37:C41)</f>
        <v>40</v>
      </c>
      <c r="D42" s="26">
        <f t="shared" si="15"/>
        <v>69</v>
      </c>
      <c r="E42" s="26">
        <f t="shared" si="15"/>
        <v>0</v>
      </c>
      <c r="F42" s="25">
        <f t="shared" si="0"/>
        <v>0.3669724770642202</v>
      </c>
      <c r="G42" s="26">
        <f t="shared" si="15"/>
        <v>0</v>
      </c>
      <c r="H42" s="26">
        <f t="shared" si="15"/>
        <v>5</v>
      </c>
      <c r="I42" s="26">
        <f t="shared" si="15"/>
        <v>2</v>
      </c>
      <c r="J42" s="26">
        <f t="shared" si="15"/>
        <v>3</v>
      </c>
      <c r="K42" s="26">
        <f t="shared" si="15"/>
        <v>0</v>
      </c>
      <c r="L42" s="26">
        <f t="shared" si="15"/>
        <v>0</v>
      </c>
      <c r="M42" s="26">
        <f t="shared" si="15"/>
        <v>1</v>
      </c>
      <c r="N42" s="36">
        <f t="shared" si="1"/>
        <v>0.24444444444444444</v>
      </c>
      <c r="O42" s="26">
        <f t="shared" si="15"/>
        <v>34</v>
      </c>
      <c r="P42" s="26">
        <f t="shared" si="15"/>
        <v>62</v>
      </c>
      <c r="Q42" s="26">
        <f t="shared" si="15"/>
        <v>2</v>
      </c>
    </row>
    <row r="43" spans="1:17" x14ac:dyDescent="0.6">
      <c r="A43" s="16" t="s">
        <v>183</v>
      </c>
      <c r="B43" s="22">
        <v>1</v>
      </c>
      <c r="C43" s="22">
        <v>0</v>
      </c>
      <c r="D43" s="22">
        <v>1</v>
      </c>
      <c r="E43" s="22">
        <v>0</v>
      </c>
      <c r="F43" s="23">
        <v>0</v>
      </c>
      <c r="G43" s="89">
        <v>0</v>
      </c>
      <c r="H43" s="89">
        <v>1</v>
      </c>
      <c r="I43" s="89">
        <v>0</v>
      </c>
      <c r="J43" s="89">
        <v>0</v>
      </c>
      <c r="K43" s="89">
        <v>0</v>
      </c>
      <c r="L43" s="89">
        <v>0</v>
      </c>
      <c r="M43" s="89">
        <v>0</v>
      </c>
      <c r="N43" s="15">
        <f t="shared" si="1"/>
        <v>1</v>
      </c>
      <c r="O43" s="22">
        <v>0</v>
      </c>
      <c r="P43" s="22">
        <v>0</v>
      </c>
      <c r="Q43" s="22">
        <v>0</v>
      </c>
    </row>
    <row r="44" spans="1:17" x14ac:dyDescent="0.6">
      <c r="A44" s="18" t="s">
        <v>38</v>
      </c>
      <c r="B44" s="26">
        <f>SUM(B43)</f>
        <v>1</v>
      </c>
      <c r="C44" s="26">
        <f t="shared" ref="C44:Q44" si="16">SUM(C43)</f>
        <v>0</v>
      </c>
      <c r="D44" s="26">
        <f t="shared" si="16"/>
        <v>1</v>
      </c>
      <c r="E44" s="26">
        <f t="shared" si="16"/>
        <v>0</v>
      </c>
      <c r="F44" s="25">
        <v>0</v>
      </c>
      <c r="G44" s="26">
        <f t="shared" si="16"/>
        <v>0</v>
      </c>
      <c r="H44" s="26">
        <f t="shared" si="16"/>
        <v>1</v>
      </c>
      <c r="I44" s="26">
        <f t="shared" si="16"/>
        <v>0</v>
      </c>
      <c r="J44" s="26">
        <f t="shared" si="16"/>
        <v>0</v>
      </c>
      <c r="K44" s="26">
        <f t="shared" si="16"/>
        <v>0</v>
      </c>
      <c r="L44" s="26">
        <f t="shared" si="16"/>
        <v>0</v>
      </c>
      <c r="M44" s="26">
        <f t="shared" si="16"/>
        <v>0</v>
      </c>
      <c r="N44" s="36">
        <f t="shared" si="1"/>
        <v>1</v>
      </c>
      <c r="O44" s="26">
        <f t="shared" si="16"/>
        <v>0</v>
      </c>
      <c r="P44" s="26">
        <f t="shared" si="16"/>
        <v>0</v>
      </c>
      <c r="Q44" s="26">
        <f t="shared" si="16"/>
        <v>0</v>
      </c>
    </row>
    <row r="45" spans="1:17" x14ac:dyDescent="0.6">
      <c r="A45" s="17" t="s">
        <v>53</v>
      </c>
      <c r="B45" s="27">
        <f>B36+B42+B44</f>
        <v>269</v>
      </c>
      <c r="C45" s="27">
        <f t="shared" ref="C45:Q45" si="17">C36+C42+C44</f>
        <v>113</v>
      </c>
      <c r="D45" s="27">
        <f t="shared" si="17"/>
        <v>156</v>
      </c>
      <c r="E45" s="27">
        <f t="shared" si="17"/>
        <v>0</v>
      </c>
      <c r="F45" s="23">
        <f t="shared" si="0"/>
        <v>0.4200743494423792</v>
      </c>
      <c r="G45" s="27">
        <f t="shared" si="17"/>
        <v>0</v>
      </c>
      <c r="H45" s="27">
        <f t="shared" si="17"/>
        <v>18</v>
      </c>
      <c r="I45" s="27">
        <f t="shared" si="17"/>
        <v>5</v>
      </c>
      <c r="J45" s="27">
        <f t="shared" si="17"/>
        <v>11</v>
      </c>
      <c r="K45" s="27">
        <f t="shared" si="17"/>
        <v>0</v>
      </c>
      <c r="L45" s="27">
        <f t="shared" si="17"/>
        <v>0</v>
      </c>
      <c r="M45" s="27">
        <f t="shared" si="17"/>
        <v>2</v>
      </c>
      <c r="N45" s="19">
        <f t="shared" si="1"/>
        <v>0.26470588235294118</v>
      </c>
      <c r="O45" s="27">
        <f t="shared" si="17"/>
        <v>100</v>
      </c>
      <c r="P45" s="27">
        <f t="shared" si="17"/>
        <v>125</v>
      </c>
      <c r="Q45" s="27">
        <f t="shared" si="17"/>
        <v>8</v>
      </c>
    </row>
    <row r="46" spans="1:17" x14ac:dyDescent="0.6">
      <c r="A46" s="113" t="s">
        <v>54</v>
      </c>
      <c r="B46" s="22"/>
      <c r="C46" s="22"/>
      <c r="D46" s="22"/>
      <c r="E46" s="22"/>
      <c r="F46" s="23"/>
      <c r="G46" s="22"/>
      <c r="H46" s="22"/>
      <c r="I46" s="22"/>
      <c r="J46" s="22"/>
      <c r="K46" s="22"/>
      <c r="L46" s="22"/>
      <c r="M46" s="22"/>
      <c r="N46" s="15"/>
      <c r="O46" s="22"/>
      <c r="P46" s="22"/>
      <c r="Q46" s="22"/>
    </row>
    <row r="47" spans="1:17" x14ac:dyDescent="0.6">
      <c r="A47" s="16" t="s">
        <v>184</v>
      </c>
      <c r="B47" s="89">
        <v>47</v>
      </c>
      <c r="C47" s="89">
        <v>24</v>
      </c>
      <c r="D47" s="89">
        <v>23</v>
      </c>
      <c r="E47" s="89">
        <v>0</v>
      </c>
      <c r="F47" s="23">
        <f t="shared" si="0"/>
        <v>0.51063829787234039</v>
      </c>
      <c r="G47" s="89">
        <v>0</v>
      </c>
      <c r="H47" s="89">
        <v>2</v>
      </c>
      <c r="I47" s="89">
        <v>1</v>
      </c>
      <c r="J47" s="89">
        <v>2</v>
      </c>
      <c r="K47" s="89">
        <v>0</v>
      </c>
      <c r="L47" s="89">
        <v>0</v>
      </c>
      <c r="M47" s="89">
        <v>0</v>
      </c>
      <c r="N47" s="15">
        <f t="shared" si="1"/>
        <v>0.33333333333333331</v>
      </c>
      <c r="O47" s="89">
        <v>10</v>
      </c>
      <c r="P47" s="89">
        <v>29</v>
      </c>
      <c r="Q47" s="89">
        <v>3</v>
      </c>
    </row>
    <row r="48" spans="1:17" x14ac:dyDescent="0.6">
      <c r="A48" s="18" t="s">
        <v>181</v>
      </c>
      <c r="B48" s="24">
        <f>SUM(B47)</f>
        <v>47</v>
      </c>
      <c r="C48" s="24">
        <f t="shared" ref="C48:Q48" si="18">SUM(C47)</f>
        <v>24</v>
      </c>
      <c r="D48" s="24">
        <f t="shared" si="18"/>
        <v>23</v>
      </c>
      <c r="E48" s="24">
        <f t="shared" si="18"/>
        <v>0</v>
      </c>
      <c r="F48" s="25">
        <f t="shared" si="0"/>
        <v>0.51063829787234039</v>
      </c>
      <c r="G48" s="24">
        <f t="shared" si="18"/>
        <v>0</v>
      </c>
      <c r="H48" s="24">
        <f t="shared" si="18"/>
        <v>2</v>
      </c>
      <c r="I48" s="24">
        <f t="shared" si="18"/>
        <v>1</v>
      </c>
      <c r="J48" s="24">
        <f t="shared" si="18"/>
        <v>2</v>
      </c>
      <c r="K48" s="24">
        <f t="shared" si="18"/>
        <v>0</v>
      </c>
      <c r="L48" s="24">
        <f t="shared" si="18"/>
        <v>0</v>
      </c>
      <c r="M48" s="24">
        <f t="shared" si="18"/>
        <v>0</v>
      </c>
      <c r="N48" s="36">
        <f t="shared" si="1"/>
        <v>0.33333333333333331</v>
      </c>
      <c r="O48" s="24">
        <f t="shared" si="18"/>
        <v>10</v>
      </c>
      <c r="P48" s="24">
        <f t="shared" si="18"/>
        <v>29</v>
      </c>
      <c r="Q48" s="24">
        <f t="shared" si="18"/>
        <v>3</v>
      </c>
    </row>
    <row r="49" spans="1:17" x14ac:dyDescent="0.6">
      <c r="A49" s="16" t="s">
        <v>56</v>
      </c>
      <c r="B49" s="89">
        <v>70</v>
      </c>
      <c r="C49" s="89">
        <v>42</v>
      </c>
      <c r="D49" s="89">
        <v>28</v>
      </c>
      <c r="E49" s="89">
        <v>0</v>
      </c>
      <c r="F49" s="23">
        <f t="shared" si="0"/>
        <v>0.6</v>
      </c>
      <c r="G49" s="89">
        <v>1</v>
      </c>
      <c r="H49" s="89">
        <v>19</v>
      </c>
      <c r="I49" s="89">
        <v>5</v>
      </c>
      <c r="J49" s="89">
        <v>4</v>
      </c>
      <c r="K49" s="89">
        <v>0</v>
      </c>
      <c r="L49" s="89">
        <v>0</v>
      </c>
      <c r="M49" s="89">
        <v>0</v>
      </c>
      <c r="N49" s="15">
        <f t="shared" si="1"/>
        <v>0.52727272727272723</v>
      </c>
      <c r="O49" s="89">
        <v>26</v>
      </c>
      <c r="P49" s="89">
        <v>12</v>
      </c>
      <c r="Q49" s="89">
        <v>3</v>
      </c>
    </row>
    <row r="50" spans="1:17" x14ac:dyDescent="0.6">
      <c r="A50" s="16" t="s">
        <v>185</v>
      </c>
      <c r="B50" s="89">
        <v>247</v>
      </c>
      <c r="C50" s="89">
        <v>116</v>
      </c>
      <c r="D50" s="89">
        <v>131</v>
      </c>
      <c r="E50" s="89">
        <v>0</v>
      </c>
      <c r="F50" s="23">
        <f t="shared" si="0"/>
        <v>0.46963562753036436</v>
      </c>
      <c r="G50" s="89">
        <v>0</v>
      </c>
      <c r="H50" s="89">
        <v>27</v>
      </c>
      <c r="I50" s="89">
        <v>34</v>
      </c>
      <c r="J50" s="89">
        <v>17</v>
      </c>
      <c r="K50" s="89">
        <v>1</v>
      </c>
      <c r="L50" s="89">
        <v>0</v>
      </c>
      <c r="M50" s="89">
        <v>7</v>
      </c>
      <c r="N50" s="15">
        <f t="shared" si="1"/>
        <v>0.41545893719806765</v>
      </c>
      <c r="O50" s="89">
        <v>121</v>
      </c>
      <c r="P50" s="89">
        <v>36</v>
      </c>
      <c r="Q50" s="89">
        <v>4</v>
      </c>
    </row>
    <row r="51" spans="1:17" x14ac:dyDescent="0.6">
      <c r="A51" s="16" t="s">
        <v>58</v>
      </c>
      <c r="B51" s="89">
        <v>61</v>
      </c>
      <c r="C51" s="89">
        <v>32</v>
      </c>
      <c r="D51" s="89">
        <v>29</v>
      </c>
      <c r="E51" s="89">
        <v>0</v>
      </c>
      <c r="F51" s="23">
        <f t="shared" si="0"/>
        <v>0.52459016393442626</v>
      </c>
      <c r="G51" s="89">
        <v>0</v>
      </c>
      <c r="H51" s="89">
        <v>7</v>
      </c>
      <c r="I51" s="89">
        <v>3</v>
      </c>
      <c r="J51" s="89">
        <v>3</v>
      </c>
      <c r="K51" s="89">
        <v>0</v>
      </c>
      <c r="L51" s="89">
        <v>0</v>
      </c>
      <c r="M51" s="89">
        <v>0</v>
      </c>
      <c r="N51" s="15">
        <f t="shared" si="1"/>
        <v>0.39393939393939392</v>
      </c>
      <c r="O51" s="89">
        <v>20</v>
      </c>
      <c r="P51" s="89">
        <v>28</v>
      </c>
      <c r="Q51" s="89">
        <v>0</v>
      </c>
    </row>
    <row r="52" spans="1:17" x14ac:dyDescent="0.6">
      <c r="A52" s="16" t="s">
        <v>59</v>
      </c>
      <c r="B52" s="89">
        <v>43</v>
      </c>
      <c r="C52" s="89">
        <v>20</v>
      </c>
      <c r="D52" s="89">
        <v>23</v>
      </c>
      <c r="E52" s="89">
        <v>0</v>
      </c>
      <c r="F52" s="23">
        <f t="shared" si="0"/>
        <v>0.46511627906976744</v>
      </c>
      <c r="G52" s="89">
        <v>1</v>
      </c>
      <c r="H52" s="89">
        <v>5</v>
      </c>
      <c r="I52" s="89">
        <v>3</v>
      </c>
      <c r="J52" s="89">
        <v>1</v>
      </c>
      <c r="K52" s="89">
        <v>0</v>
      </c>
      <c r="L52" s="89">
        <v>0</v>
      </c>
      <c r="M52" s="89">
        <v>0</v>
      </c>
      <c r="N52" s="15">
        <f t="shared" si="1"/>
        <v>0.45454545454545453</v>
      </c>
      <c r="O52" s="89">
        <v>12</v>
      </c>
      <c r="P52" s="89">
        <v>21</v>
      </c>
      <c r="Q52" s="89">
        <v>0</v>
      </c>
    </row>
    <row r="53" spans="1:17" x14ac:dyDescent="0.6">
      <c r="A53" s="16" t="s">
        <v>60</v>
      </c>
      <c r="B53" s="89">
        <v>28</v>
      </c>
      <c r="C53" s="89">
        <v>11</v>
      </c>
      <c r="D53" s="89">
        <v>17</v>
      </c>
      <c r="E53" s="89">
        <v>0</v>
      </c>
      <c r="F53" s="23">
        <f t="shared" si="0"/>
        <v>0.39285714285714285</v>
      </c>
      <c r="G53" s="89">
        <v>0</v>
      </c>
      <c r="H53" s="89">
        <v>5</v>
      </c>
      <c r="I53" s="89">
        <v>3</v>
      </c>
      <c r="J53" s="89">
        <v>3</v>
      </c>
      <c r="K53" s="89">
        <v>0</v>
      </c>
      <c r="L53" s="89">
        <v>0</v>
      </c>
      <c r="M53" s="89">
        <v>0</v>
      </c>
      <c r="N53" s="15">
        <f t="shared" si="1"/>
        <v>0.57894736842105265</v>
      </c>
      <c r="O53" s="89">
        <v>8</v>
      </c>
      <c r="P53" s="89">
        <v>9</v>
      </c>
      <c r="Q53" s="89">
        <v>0</v>
      </c>
    </row>
    <row r="54" spans="1:17" x14ac:dyDescent="0.6">
      <c r="A54" s="16" t="s">
        <v>186</v>
      </c>
      <c r="B54" s="89">
        <v>0</v>
      </c>
      <c r="C54" s="89">
        <v>0</v>
      </c>
      <c r="D54" s="89">
        <v>0</v>
      </c>
      <c r="E54" s="89">
        <v>0</v>
      </c>
      <c r="F54" s="23" t="e">
        <f t="shared" si="0"/>
        <v>#DIV/0!</v>
      </c>
      <c r="G54" s="89">
        <v>0</v>
      </c>
      <c r="H54" s="89">
        <v>0</v>
      </c>
      <c r="I54" s="89">
        <v>0</v>
      </c>
      <c r="J54" s="89">
        <v>0</v>
      </c>
      <c r="K54" s="89">
        <v>0</v>
      </c>
      <c r="L54" s="89">
        <v>0</v>
      </c>
      <c r="M54" s="89">
        <v>0</v>
      </c>
      <c r="N54" s="15" t="e">
        <f t="shared" si="1"/>
        <v>#DIV/0!</v>
      </c>
      <c r="O54" s="89">
        <v>0</v>
      </c>
      <c r="P54" s="89">
        <v>0</v>
      </c>
      <c r="Q54" s="89">
        <v>0</v>
      </c>
    </row>
    <row r="55" spans="1:17" x14ac:dyDescent="0.6">
      <c r="A55" s="18" t="s">
        <v>33</v>
      </c>
      <c r="B55" s="24">
        <f>SUM(B49:B54)</f>
        <v>449</v>
      </c>
      <c r="C55" s="24">
        <f t="shared" ref="C55:Q55" si="19">SUM(C49:C54)</f>
        <v>221</v>
      </c>
      <c r="D55" s="24">
        <f t="shared" si="19"/>
        <v>228</v>
      </c>
      <c r="E55" s="24">
        <f t="shared" si="19"/>
        <v>0</v>
      </c>
      <c r="F55" s="25">
        <f t="shared" si="0"/>
        <v>0.49220489977728288</v>
      </c>
      <c r="G55" s="24">
        <f t="shared" si="19"/>
        <v>2</v>
      </c>
      <c r="H55" s="24">
        <f t="shared" si="19"/>
        <v>63</v>
      </c>
      <c r="I55" s="24">
        <f t="shared" si="19"/>
        <v>48</v>
      </c>
      <c r="J55" s="24">
        <f t="shared" si="19"/>
        <v>28</v>
      </c>
      <c r="K55" s="24">
        <f t="shared" si="19"/>
        <v>1</v>
      </c>
      <c r="L55" s="24">
        <f t="shared" si="19"/>
        <v>0</v>
      </c>
      <c r="M55" s="24">
        <f t="shared" si="19"/>
        <v>7</v>
      </c>
      <c r="N55" s="36">
        <f t="shared" si="1"/>
        <v>0.44345238095238093</v>
      </c>
      <c r="O55" s="24">
        <f t="shared" si="19"/>
        <v>187</v>
      </c>
      <c r="P55" s="24">
        <f t="shared" si="19"/>
        <v>106</v>
      </c>
      <c r="Q55" s="24">
        <f t="shared" si="19"/>
        <v>7</v>
      </c>
    </row>
    <row r="56" spans="1:17" x14ac:dyDescent="0.6">
      <c r="A56" s="16" t="s">
        <v>187</v>
      </c>
      <c r="B56" s="89">
        <v>11</v>
      </c>
      <c r="C56" s="89">
        <v>3</v>
      </c>
      <c r="D56" s="89">
        <v>8</v>
      </c>
      <c r="E56" s="89">
        <v>0</v>
      </c>
      <c r="F56" s="23">
        <f t="shared" si="0"/>
        <v>0.27272727272727271</v>
      </c>
      <c r="G56" s="89">
        <v>0</v>
      </c>
      <c r="H56" s="89">
        <v>1</v>
      </c>
      <c r="I56" s="89">
        <v>0</v>
      </c>
      <c r="J56" s="89">
        <v>0</v>
      </c>
      <c r="K56" s="89">
        <v>0</v>
      </c>
      <c r="L56" s="89">
        <v>0</v>
      </c>
      <c r="M56" s="89">
        <v>0</v>
      </c>
      <c r="N56" s="80">
        <f t="shared" si="1"/>
        <v>0.2</v>
      </c>
      <c r="O56" s="89">
        <v>4</v>
      </c>
      <c r="P56" s="89">
        <v>5</v>
      </c>
      <c r="Q56" s="89">
        <v>1</v>
      </c>
    </row>
    <row r="57" spans="1:17" x14ac:dyDescent="0.6">
      <c r="A57" s="16" t="s">
        <v>188</v>
      </c>
      <c r="B57" s="89">
        <v>5</v>
      </c>
      <c r="C57" s="89">
        <v>2</v>
      </c>
      <c r="D57" s="89">
        <v>3</v>
      </c>
      <c r="E57" s="89">
        <v>0</v>
      </c>
      <c r="F57" s="23">
        <f t="shared" si="0"/>
        <v>0.4</v>
      </c>
      <c r="G57" s="89">
        <v>0</v>
      </c>
      <c r="H57" s="89">
        <v>0</v>
      </c>
      <c r="I57" s="89">
        <v>0</v>
      </c>
      <c r="J57" s="89">
        <v>0</v>
      </c>
      <c r="K57" s="89">
        <v>0</v>
      </c>
      <c r="L57" s="89">
        <v>0</v>
      </c>
      <c r="M57" s="89">
        <v>0</v>
      </c>
      <c r="N57" s="15">
        <f t="shared" si="1"/>
        <v>0</v>
      </c>
      <c r="O57" s="89">
        <v>4</v>
      </c>
      <c r="P57" s="89">
        <v>1</v>
      </c>
      <c r="Q57" s="89">
        <v>0</v>
      </c>
    </row>
    <row r="58" spans="1:17" x14ac:dyDescent="0.6">
      <c r="A58" s="16" t="s">
        <v>189</v>
      </c>
      <c r="B58" s="89">
        <v>5</v>
      </c>
      <c r="C58" s="89">
        <v>3</v>
      </c>
      <c r="D58" s="89">
        <v>2</v>
      </c>
      <c r="E58" s="89">
        <v>0</v>
      </c>
      <c r="F58" s="23">
        <f t="shared" si="0"/>
        <v>0.6</v>
      </c>
      <c r="G58" s="89">
        <v>0</v>
      </c>
      <c r="H58" s="89">
        <v>0</v>
      </c>
      <c r="I58" s="89">
        <v>1</v>
      </c>
      <c r="J58" s="89">
        <v>0</v>
      </c>
      <c r="K58" s="89">
        <v>0</v>
      </c>
      <c r="L58" s="89">
        <v>0</v>
      </c>
      <c r="M58" s="89">
        <v>0</v>
      </c>
      <c r="N58" s="15">
        <f t="shared" si="1"/>
        <v>0.2</v>
      </c>
      <c r="O58" s="89">
        <v>4</v>
      </c>
      <c r="P58" s="89">
        <v>0</v>
      </c>
      <c r="Q58" s="89">
        <v>0</v>
      </c>
    </row>
    <row r="59" spans="1:17" x14ac:dyDescent="0.6">
      <c r="A59" s="88" t="s">
        <v>190</v>
      </c>
      <c r="B59" s="89">
        <v>5</v>
      </c>
      <c r="C59" s="89">
        <v>4</v>
      </c>
      <c r="D59" s="89">
        <v>1</v>
      </c>
      <c r="E59" s="89">
        <v>0</v>
      </c>
      <c r="F59" s="23">
        <f t="shared" si="0"/>
        <v>0.8</v>
      </c>
      <c r="G59" s="89">
        <v>0</v>
      </c>
      <c r="H59" s="89">
        <v>0</v>
      </c>
      <c r="I59" s="89">
        <v>2</v>
      </c>
      <c r="J59" s="89">
        <v>1</v>
      </c>
      <c r="K59" s="89">
        <v>0</v>
      </c>
      <c r="L59" s="89">
        <v>0</v>
      </c>
      <c r="M59" s="89">
        <v>0</v>
      </c>
      <c r="N59" s="15">
        <f t="shared" si="1"/>
        <v>0.6</v>
      </c>
      <c r="O59" s="89">
        <v>2</v>
      </c>
      <c r="P59" s="89">
        <v>0</v>
      </c>
      <c r="Q59" s="89">
        <v>0</v>
      </c>
    </row>
    <row r="60" spans="1:17" x14ac:dyDescent="0.6">
      <c r="A60" s="16" t="s">
        <v>191</v>
      </c>
      <c r="B60" s="89">
        <v>1</v>
      </c>
      <c r="C60" s="89">
        <v>1</v>
      </c>
      <c r="D60" s="89">
        <v>0</v>
      </c>
      <c r="E60" s="89">
        <v>0</v>
      </c>
      <c r="F60" s="23">
        <f t="shared" si="0"/>
        <v>1</v>
      </c>
      <c r="G60" s="89">
        <v>0</v>
      </c>
      <c r="H60" s="89">
        <v>0</v>
      </c>
      <c r="I60" s="89">
        <v>1</v>
      </c>
      <c r="J60" s="89">
        <v>0</v>
      </c>
      <c r="K60" s="89">
        <v>0</v>
      </c>
      <c r="L60" s="89">
        <v>0</v>
      </c>
      <c r="M60" s="89">
        <v>0</v>
      </c>
      <c r="N60" s="15">
        <f t="shared" si="1"/>
        <v>1</v>
      </c>
      <c r="O60" s="89">
        <v>0</v>
      </c>
      <c r="P60" s="89">
        <v>0</v>
      </c>
      <c r="Q60" s="89">
        <v>0</v>
      </c>
    </row>
    <row r="61" spans="1:17" x14ac:dyDescent="0.6">
      <c r="A61" s="18" t="s">
        <v>38</v>
      </c>
      <c r="B61" s="24">
        <f>SUM(B56:B60)</f>
        <v>27</v>
      </c>
      <c r="C61" s="24">
        <f>SUM(C56:C60)</f>
        <v>13</v>
      </c>
      <c r="D61" s="24">
        <f>SUM(D56:D60)</f>
        <v>14</v>
      </c>
      <c r="E61" s="24">
        <f>SUM(E56:E60)</f>
        <v>0</v>
      </c>
      <c r="F61" s="25">
        <f t="shared" si="0"/>
        <v>0.48148148148148145</v>
      </c>
      <c r="G61" s="24">
        <f t="shared" ref="G61:M61" si="20">SUM(G56:G60)</f>
        <v>0</v>
      </c>
      <c r="H61" s="24">
        <f t="shared" si="20"/>
        <v>1</v>
      </c>
      <c r="I61" s="24">
        <f t="shared" si="20"/>
        <v>4</v>
      </c>
      <c r="J61" s="24">
        <f t="shared" si="20"/>
        <v>1</v>
      </c>
      <c r="K61" s="24">
        <f t="shared" si="20"/>
        <v>0</v>
      </c>
      <c r="L61" s="24">
        <f t="shared" si="20"/>
        <v>0</v>
      </c>
      <c r="M61" s="24">
        <f t="shared" si="20"/>
        <v>0</v>
      </c>
      <c r="N61" s="36">
        <f t="shared" si="1"/>
        <v>0.3</v>
      </c>
      <c r="O61" s="24">
        <f>SUM(O56:O60)</f>
        <v>14</v>
      </c>
      <c r="P61" s="24">
        <f>SUM(P56:P60)</f>
        <v>6</v>
      </c>
      <c r="Q61" s="24">
        <f>SUM(Q56:Q60)</f>
        <v>1</v>
      </c>
    </row>
    <row r="62" spans="1:17" x14ac:dyDescent="0.6">
      <c r="A62" s="17" t="s">
        <v>64</v>
      </c>
      <c r="B62" s="28">
        <f>B48+B55+B61</f>
        <v>523</v>
      </c>
      <c r="C62" s="28">
        <f>C48+C55+C61</f>
        <v>258</v>
      </c>
      <c r="D62" s="28">
        <f>D48+D55+D61</f>
        <v>265</v>
      </c>
      <c r="E62" s="28">
        <f>E48+E55+E61</f>
        <v>0</v>
      </c>
      <c r="F62" s="23">
        <f t="shared" si="0"/>
        <v>0.49330783938814532</v>
      </c>
      <c r="G62" s="28">
        <f t="shared" ref="G62:M62" si="21">G48+G55+G61</f>
        <v>2</v>
      </c>
      <c r="H62" s="28">
        <f t="shared" si="21"/>
        <v>66</v>
      </c>
      <c r="I62" s="28">
        <f t="shared" si="21"/>
        <v>53</v>
      </c>
      <c r="J62" s="28">
        <f t="shared" si="21"/>
        <v>31</v>
      </c>
      <c r="K62" s="28">
        <f t="shared" si="21"/>
        <v>1</v>
      </c>
      <c r="L62" s="28">
        <f t="shared" si="21"/>
        <v>0</v>
      </c>
      <c r="M62" s="28">
        <f t="shared" si="21"/>
        <v>7</v>
      </c>
      <c r="N62" s="19">
        <f t="shared" si="1"/>
        <v>0.43126684636118601</v>
      </c>
      <c r="O62" s="28">
        <f>O48+O55+O61</f>
        <v>211</v>
      </c>
      <c r="P62" s="28">
        <f>P48+P55+P61</f>
        <v>141</v>
      </c>
      <c r="Q62" s="28">
        <f>Q48+Q55+Q61</f>
        <v>11</v>
      </c>
    </row>
    <row r="63" spans="1:17" x14ac:dyDescent="0.6">
      <c r="A63" s="114" t="s">
        <v>192</v>
      </c>
      <c r="B63" s="28"/>
      <c r="C63" s="28"/>
      <c r="D63" s="28"/>
      <c r="E63" s="28"/>
      <c r="F63" s="23"/>
      <c r="G63" s="28"/>
      <c r="H63" s="28"/>
      <c r="I63" s="28"/>
      <c r="J63" s="28"/>
      <c r="K63" s="28"/>
      <c r="L63" s="28"/>
      <c r="M63" s="28"/>
      <c r="N63" s="15"/>
      <c r="O63" s="28"/>
      <c r="P63" s="28"/>
      <c r="Q63" s="28"/>
    </row>
    <row r="64" spans="1:17" x14ac:dyDescent="0.6">
      <c r="A64" s="97" t="s">
        <v>66</v>
      </c>
      <c r="B64" s="89">
        <v>6</v>
      </c>
      <c r="C64" s="89">
        <v>3</v>
      </c>
      <c r="D64" s="89">
        <v>3</v>
      </c>
      <c r="E64" s="89">
        <v>0</v>
      </c>
      <c r="F64" s="90">
        <f t="shared" ref="F64:F74" si="22">C64/B64</f>
        <v>0.5</v>
      </c>
      <c r="G64" s="89">
        <v>0</v>
      </c>
      <c r="H64" s="89">
        <v>0</v>
      </c>
      <c r="I64" s="89">
        <v>0</v>
      </c>
      <c r="J64" s="89">
        <v>0</v>
      </c>
      <c r="K64" s="89">
        <v>0</v>
      </c>
      <c r="L64" s="89">
        <v>0</v>
      </c>
      <c r="M64" s="89">
        <v>0</v>
      </c>
      <c r="N64" s="15">
        <f t="shared" si="1"/>
        <v>0</v>
      </c>
      <c r="O64" s="89">
        <v>4</v>
      </c>
      <c r="P64" s="89">
        <v>2</v>
      </c>
      <c r="Q64" s="89">
        <v>0</v>
      </c>
    </row>
    <row r="65" spans="1:17" x14ac:dyDescent="0.6">
      <c r="A65" s="97" t="s">
        <v>67</v>
      </c>
      <c r="B65" s="89">
        <v>47</v>
      </c>
      <c r="C65" s="89">
        <v>43</v>
      </c>
      <c r="D65" s="89">
        <v>4</v>
      </c>
      <c r="E65" s="89">
        <v>0</v>
      </c>
      <c r="F65" s="90">
        <f t="shared" si="22"/>
        <v>0.91489361702127658</v>
      </c>
      <c r="G65" s="89">
        <v>0</v>
      </c>
      <c r="H65" s="89">
        <v>3</v>
      </c>
      <c r="I65" s="89">
        <v>3</v>
      </c>
      <c r="J65" s="89">
        <v>2</v>
      </c>
      <c r="K65" s="89">
        <v>0</v>
      </c>
      <c r="L65" s="89">
        <v>0</v>
      </c>
      <c r="M65" s="89">
        <v>0</v>
      </c>
      <c r="N65" s="15">
        <f t="shared" si="1"/>
        <v>0.25</v>
      </c>
      <c r="O65" s="89">
        <v>24</v>
      </c>
      <c r="P65" s="89">
        <v>14</v>
      </c>
      <c r="Q65" s="89">
        <v>1</v>
      </c>
    </row>
    <row r="66" spans="1:17" x14ac:dyDescent="0.6">
      <c r="A66" s="97" t="s">
        <v>68</v>
      </c>
      <c r="B66" s="89">
        <v>40</v>
      </c>
      <c r="C66" s="89">
        <v>34</v>
      </c>
      <c r="D66" s="89">
        <v>6</v>
      </c>
      <c r="E66" s="89">
        <v>0</v>
      </c>
      <c r="F66" s="90">
        <f t="shared" si="22"/>
        <v>0.85</v>
      </c>
      <c r="G66" s="89">
        <v>0</v>
      </c>
      <c r="H66" s="89">
        <v>6</v>
      </c>
      <c r="I66" s="89">
        <v>4</v>
      </c>
      <c r="J66" s="89">
        <v>6</v>
      </c>
      <c r="K66" s="89">
        <v>1</v>
      </c>
      <c r="L66" s="89">
        <v>0</v>
      </c>
      <c r="M66" s="89">
        <v>1</v>
      </c>
      <c r="N66" s="15">
        <f t="shared" si="1"/>
        <v>0.46153846153846156</v>
      </c>
      <c r="O66" s="89">
        <v>21</v>
      </c>
      <c r="P66" s="89">
        <v>0</v>
      </c>
      <c r="Q66" s="89">
        <v>1</v>
      </c>
    </row>
    <row r="67" spans="1:17" x14ac:dyDescent="0.6">
      <c r="A67" s="98" t="s">
        <v>22</v>
      </c>
      <c r="B67" s="102">
        <f>SUM(B64:B66)</f>
        <v>93</v>
      </c>
      <c r="C67" s="102">
        <f>SUM(C64:C66)</f>
        <v>80</v>
      </c>
      <c r="D67" s="102">
        <f>SUM(D64:D66)</f>
        <v>13</v>
      </c>
      <c r="E67" s="102">
        <f>SUM(E64:E66)</f>
        <v>0</v>
      </c>
      <c r="F67" s="102">
        <f t="shared" si="22"/>
        <v>0.86021505376344087</v>
      </c>
      <c r="G67" s="102">
        <f t="shared" ref="G67" si="23">SUM(G64:G66)</f>
        <v>0</v>
      </c>
      <c r="H67" s="102">
        <f t="shared" ref="H67" si="24">SUM(H64:H66)</f>
        <v>9</v>
      </c>
      <c r="I67" s="102">
        <f t="shared" ref="I67" si="25">SUM(I64:I66)</f>
        <v>7</v>
      </c>
      <c r="J67" s="102">
        <f t="shared" ref="J67" si="26">SUM(J64:J66)</f>
        <v>8</v>
      </c>
      <c r="K67" s="102">
        <f t="shared" ref="K67" si="27">SUM(K64:K66)</f>
        <v>1</v>
      </c>
      <c r="L67" s="102">
        <f t="shared" ref="L67" si="28">SUM(L64:L66)</f>
        <v>0</v>
      </c>
      <c r="M67" s="102">
        <f t="shared" ref="M67:O67" si="29">SUM(M64:M66)</f>
        <v>1</v>
      </c>
      <c r="N67" s="36">
        <f t="shared" si="1"/>
        <v>0.34666666666666668</v>
      </c>
      <c r="O67" s="102">
        <f t="shared" si="29"/>
        <v>49</v>
      </c>
      <c r="P67" s="102">
        <f t="shared" ref="P67" si="30">SUM(P64:P66)</f>
        <v>16</v>
      </c>
      <c r="Q67" s="102">
        <f t="shared" ref="Q67" si="31">SUM(Q64:Q66)</f>
        <v>2</v>
      </c>
    </row>
    <row r="68" spans="1:17" x14ac:dyDescent="0.6">
      <c r="A68" s="97" t="s">
        <v>69</v>
      </c>
      <c r="B68" s="89">
        <v>17</v>
      </c>
      <c r="C68" s="89">
        <v>9</v>
      </c>
      <c r="D68" s="89">
        <v>8</v>
      </c>
      <c r="E68" s="89">
        <v>0</v>
      </c>
      <c r="F68" s="90">
        <f t="shared" si="22"/>
        <v>0.52941176470588236</v>
      </c>
      <c r="G68" s="89">
        <v>0</v>
      </c>
      <c r="H68" s="89">
        <v>0</v>
      </c>
      <c r="I68" s="89">
        <v>2</v>
      </c>
      <c r="J68" s="89">
        <v>0</v>
      </c>
      <c r="K68" s="89">
        <v>0</v>
      </c>
      <c r="L68" s="89">
        <v>0</v>
      </c>
      <c r="M68" s="89">
        <v>0</v>
      </c>
      <c r="N68" s="15">
        <f t="shared" si="1"/>
        <v>0.14285714285714285</v>
      </c>
      <c r="O68" s="89">
        <v>12</v>
      </c>
      <c r="P68" s="89">
        <v>2</v>
      </c>
      <c r="Q68" s="89">
        <v>1</v>
      </c>
    </row>
    <row r="69" spans="1:17" x14ac:dyDescent="0.6">
      <c r="A69" s="97" t="s">
        <v>70</v>
      </c>
      <c r="B69" s="89">
        <v>168</v>
      </c>
      <c r="C69" s="89">
        <v>153</v>
      </c>
      <c r="D69" s="89">
        <v>15</v>
      </c>
      <c r="E69" s="89">
        <v>0</v>
      </c>
      <c r="F69" s="90">
        <f t="shared" si="22"/>
        <v>0.9107142857142857</v>
      </c>
      <c r="G69" s="89">
        <v>0</v>
      </c>
      <c r="H69" s="89">
        <v>12</v>
      </c>
      <c r="I69" s="89">
        <v>15</v>
      </c>
      <c r="J69" s="89">
        <v>8</v>
      </c>
      <c r="K69" s="89">
        <v>1</v>
      </c>
      <c r="L69" s="89">
        <v>0</v>
      </c>
      <c r="M69" s="89">
        <v>1</v>
      </c>
      <c r="N69" s="15">
        <f t="shared" si="1"/>
        <v>0.22560975609756098</v>
      </c>
      <c r="O69" s="89">
        <v>127</v>
      </c>
      <c r="P69" s="89">
        <v>0</v>
      </c>
      <c r="Q69" s="89">
        <v>4</v>
      </c>
    </row>
    <row r="70" spans="1:17" x14ac:dyDescent="0.6">
      <c r="A70" s="98" t="s">
        <v>33</v>
      </c>
      <c r="B70" s="102">
        <f>SUM(B68:B69)</f>
        <v>185</v>
      </c>
      <c r="C70" s="102">
        <f>SUM(C68:C69)</f>
        <v>162</v>
      </c>
      <c r="D70" s="102">
        <f>SUM(D68:D69)</f>
        <v>23</v>
      </c>
      <c r="E70" s="102">
        <f>SUM(E68:E69)</f>
        <v>0</v>
      </c>
      <c r="F70" s="103">
        <f>C70/B70</f>
        <v>0.87567567567567572</v>
      </c>
      <c r="G70" s="102">
        <f>SUM(G68:G69)</f>
        <v>0</v>
      </c>
      <c r="H70" s="102">
        <f t="shared" ref="H70:M70" si="32">SUM(H68:H69)</f>
        <v>12</v>
      </c>
      <c r="I70" s="102">
        <f t="shared" si="32"/>
        <v>17</v>
      </c>
      <c r="J70" s="102">
        <f t="shared" si="32"/>
        <v>8</v>
      </c>
      <c r="K70" s="102">
        <f t="shared" si="32"/>
        <v>1</v>
      </c>
      <c r="L70" s="102">
        <f t="shared" si="32"/>
        <v>0</v>
      </c>
      <c r="M70" s="102">
        <f t="shared" si="32"/>
        <v>1</v>
      </c>
      <c r="N70" s="36">
        <f t="shared" ref="N70:N134" si="33">(G70+H70+I70+J70+K70+L70+M70)/(G70+H70+I70+J70+K70+L70+M70+O70)</f>
        <v>0.21910112359550563</v>
      </c>
      <c r="O70" s="102">
        <f>SUM(O68:O69)</f>
        <v>139</v>
      </c>
      <c r="P70" s="102">
        <f t="shared" ref="P70:Q70" si="34">SUM(P68:P69)</f>
        <v>2</v>
      </c>
      <c r="Q70" s="102">
        <f t="shared" si="34"/>
        <v>5</v>
      </c>
    </row>
    <row r="71" spans="1:17" x14ac:dyDescent="0.6">
      <c r="A71" s="97" t="s">
        <v>193</v>
      </c>
      <c r="B71" s="89">
        <v>64</v>
      </c>
      <c r="C71" s="89">
        <v>61</v>
      </c>
      <c r="D71" s="89">
        <v>3</v>
      </c>
      <c r="E71" s="89">
        <v>0</v>
      </c>
      <c r="F71" s="90">
        <f t="shared" si="22"/>
        <v>0.953125</v>
      </c>
      <c r="G71" s="89">
        <v>0</v>
      </c>
      <c r="H71" s="89">
        <v>7</v>
      </c>
      <c r="I71" s="89">
        <v>11</v>
      </c>
      <c r="J71" s="89">
        <v>6</v>
      </c>
      <c r="K71" s="89">
        <v>0</v>
      </c>
      <c r="L71" s="89">
        <v>0</v>
      </c>
      <c r="M71" s="89">
        <v>2</v>
      </c>
      <c r="N71" s="15">
        <f t="shared" si="33"/>
        <v>0.44067796610169491</v>
      </c>
      <c r="O71" s="89">
        <v>33</v>
      </c>
      <c r="P71" s="89">
        <v>1</v>
      </c>
      <c r="Q71" s="89">
        <v>4</v>
      </c>
    </row>
    <row r="72" spans="1:17" ht="19.5" customHeight="1" x14ac:dyDescent="0.6">
      <c r="A72" s="97" t="s">
        <v>194</v>
      </c>
      <c r="B72" s="89">
        <v>9</v>
      </c>
      <c r="C72" s="89">
        <v>8</v>
      </c>
      <c r="D72" s="89">
        <v>1</v>
      </c>
      <c r="E72" s="89">
        <v>0</v>
      </c>
      <c r="F72" s="90">
        <f t="shared" si="22"/>
        <v>0.88888888888888884</v>
      </c>
      <c r="G72" s="89">
        <v>0</v>
      </c>
      <c r="H72" s="89">
        <v>2</v>
      </c>
      <c r="I72" s="89">
        <v>3</v>
      </c>
      <c r="J72" s="89">
        <v>0</v>
      </c>
      <c r="K72" s="89">
        <v>0</v>
      </c>
      <c r="L72" s="89">
        <v>0</v>
      </c>
      <c r="M72" s="89">
        <v>1</v>
      </c>
      <c r="N72" s="15">
        <f t="shared" si="33"/>
        <v>0.66666666666666663</v>
      </c>
      <c r="O72" s="89">
        <v>3</v>
      </c>
      <c r="P72" s="89">
        <v>0</v>
      </c>
      <c r="Q72" s="89">
        <v>0</v>
      </c>
    </row>
    <row r="73" spans="1:17" x14ac:dyDescent="0.6">
      <c r="A73" s="98" t="s">
        <v>38</v>
      </c>
      <c r="B73" s="102">
        <f>SUM(B71:B72)</f>
        <v>73</v>
      </c>
      <c r="C73" s="102">
        <f t="shared" ref="C73:G73" si="35">SUM(C71:C72)</f>
        <v>69</v>
      </c>
      <c r="D73" s="102">
        <f t="shared" si="35"/>
        <v>4</v>
      </c>
      <c r="E73" s="102">
        <f t="shared" si="35"/>
        <v>0</v>
      </c>
      <c r="F73" s="103">
        <f t="shared" si="22"/>
        <v>0.9452054794520548</v>
      </c>
      <c r="G73" s="102">
        <f t="shared" si="35"/>
        <v>0</v>
      </c>
      <c r="H73" s="102">
        <f t="shared" ref="H73" si="36">SUM(H71:H72)</f>
        <v>9</v>
      </c>
      <c r="I73" s="102">
        <f t="shared" ref="I73" si="37">SUM(I71:I72)</f>
        <v>14</v>
      </c>
      <c r="J73" s="102">
        <f t="shared" ref="J73" si="38">SUM(J71:J72)</f>
        <v>6</v>
      </c>
      <c r="K73" s="102">
        <f t="shared" ref="K73" si="39">SUM(K71:K72)</f>
        <v>0</v>
      </c>
      <c r="L73" s="102">
        <f t="shared" ref="L73" si="40">SUM(L71:L72)</f>
        <v>0</v>
      </c>
      <c r="M73" s="102">
        <f t="shared" ref="M73:O73" si="41">SUM(M71:M72)</f>
        <v>3</v>
      </c>
      <c r="N73" s="36">
        <f t="shared" si="33"/>
        <v>0.47058823529411764</v>
      </c>
      <c r="O73" s="102">
        <f t="shared" si="41"/>
        <v>36</v>
      </c>
      <c r="P73" s="102">
        <f t="shared" ref="P73" si="42">SUM(P71:P72)</f>
        <v>1</v>
      </c>
      <c r="Q73" s="102">
        <f t="shared" ref="Q73" si="43">SUM(Q71:Q72)</f>
        <v>4</v>
      </c>
    </row>
    <row r="74" spans="1:17" x14ac:dyDescent="0.6">
      <c r="A74" s="81" t="s">
        <v>195</v>
      </c>
      <c r="B74" s="93">
        <f>SUM(B67+B70+B73)</f>
        <v>351</v>
      </c>
      <c r="C74" s="93">
        <f t="shared" ref="C74:G74" si="44">SUM(C67+C70+C73)</f>
        <v>311</v>
      </c>
      <c r="D74" s="93">
        <f t="shared" si="44"/>
        <v>40</v>
      </c>
      <c r="E74" s="93">
        <f t="shared" si="44"/>
        <v>0</v>
      </c>
      <c r="F74" s="94">
        <f t="shared" si="22"/>
        <v>0.88603988603988604</v>
      </c>
      <c r="G74" s="93">
        <f t="shared" si="44"/>
        <v>0</v>
      </c>
      <c r="H74" s="93">
        <f t="shared" ref="H74" si="45">SUM(H67+H70+H73)</f>
        <v>30</v>
      </c>
      <c r="I74" s="93">
        <f t="shared" ref="I74" si="46">SUM(I67+I70+I73)</f>
        <v>38</v>
      </c>
      <c r="J74" s="93">
        <f t="shared" ref="J74" si="47">SUM(J67+J70+J73)</f>
        <v>22</v>
      </c>
      <c r="K74" s="93">
        <f t="shared" ref="K74" si="48">SUM(K67+K70+K73)</f>
        <v>2</v>
      </c>
      <c r="L74" s="93">
        <f t="shared" ref="L74" si="49">SUM(L67+L70+L73)</f>
        <v>0</v>
      </c>
      <c r="M74" s="93">
        <f t="shared" ref="M74:O74" si="50">SUM(M67+M70+M73)</f>
        <v>5</v>
      </c>
      <c r="N74" s="19">
        <f t="shared" si="33"/>
        <v>0.30218068535825543</v>
      </c>
      <c r="O74" s="93">
        <f t="shared" si="50"/>
        <v>224</v>
      </c>
      <c r="P74" s="93">
        <f t="shared" ref="P74" si="51">SUM(P67+P70+P73)</f>
        <v>19</v>
      </c>
      <c r="Q74" s="93">
        <f t="shared" ref="Q74" si="52">SUM(Q67+Q70+Q73)</f>
        <v>11</v>
      </c>
    </row>
    <row r="75" spans="1:17" x14ac:dyDescent="0.6">
      <c r="A75" s="95" t="s">
        <v>196</v>
      </c>
      <c r="B75" s="89"/>
      <c r="C75" s="89"/>
      <c r="D75" s="89"/>
      <c r="E75" s="89"/>
      <c r="F75" s="90"/>
      <c r="G75" s="89"/>
      <c r="H75" s="89"/>
      <c r="I75" s="89"/>
      <c r="J75" s="89"/>
      <c r="K75" s="89"/>
      <c r="L75" s="89"/>
      <c r="M75" s="89"/>
      <c r="N75" s="15"/>
      <c r="O75" s="89"/>
      <c r="P75" s="89"/>
      <c r="Q75" s="89"/>
    </row>
    <row r="76" spans="1:17" x14ac:dyDescent="0.6">
      <c r="A76" s="97" t="s">
        <v>197</v>
      </c>
      <c r="B76" s="89">
        <v>44</v>
      </c>
      <c r="C76" s="89">
        <v>39</v>
      </c>
      <c r="D76" s="89">
        <v>5</v>
      </c>
      <c r="E76" s="89">
        <v>0</v>
      </c>
      <c r="F76" s="90">
        <v>0</v>
      </c>
      <c r="G76" s="89">
        <v>0</v>
      </c>
      <c r="H76" s="89">
        <v>1</v>
      </c>
      <c r="I76" s="89">
        <v>1</v>
      </c>
      <c r="J76" s="89">
        <v>5</v>
      </c>
      <c r="K76" s="89">
        <v>2</v>
      </c>
      <c r="L76" s="89">
        <v>0</v>
      </c>
      <c r="M76" s="89">
        <v>3</v>
      </c>
      <c r="N76" s="15">
        <f t="shared" si="33"/>
        <v>0.3</v>
      </c>
      <c r="O76" s="89">
        <v>28</v>
      </c>
      <c r="P76" s="89">
        <v>4</v>
      </c>
      <c r="Q76" s="89">
        <v>0</v>
      </c>
    </row>
    <row r="77" spans="1:17" x14ac:dyDescent="0.6">
      <c r="A77" s="97" t="s">
        <v>198</v>
      </c>
      <c r="B77" s="89">
        <v>15</v>
      </c>
      <c r="C77" s="89">
        <v>14</v>
      </c>
      <c r="D77" s="89">
        <v>1</v>
      </c>
      <c r="E77" s="89">
        <v>0</v>
      </c>
      <c r="F77" s="90">
        <f t="shared" ref="F77:F117" si="53">C77/B77</f>
        <v>0.93333333333333335</v>
      </c>
      <c r="G77" s="89">
        <v>0</v>
      </c>
      <c r="H77" s="89">
        <v>0</v>
      </c>
      <c r="I77" s="89">
        <v>0</v>
      </c>
      <c r="J77" s="89">
        <v>1</v>
      </c>
      <c r="K77" s="89">
        <v>0</v>
      </c>
      <c r="L77" s="89">
        <v>0</v>
      </c>
      <c r="M77" s="89">
        <v>0</v>
      </c>
      <c r="N77" s="15">
        <f t="shared" si="33"/>
        <v>0.1</v>
      </c>
      <c r="O77" s="89">
        <v>9</v>
      </c>
      <c r="P77" s="89">
        <v>5</v>
      </c>
      <c r="Q77" s="89">
        <v>0</v>
      </c>
    </row>
    <row r="78" spans="1:17" x14ac:dyDescent="0.6">
      <c r="A78" s="97" t="s">
        <v>78</v>
      </c>
      <c r="B78" s="89">
        <v>10</v>
      </c>
      <c r="C78" s="89">
        <v>7</v>
      </c>
      <c r="D78" s="89">
        <v>3</v>
      </c>
      <c r="E78" s="89">
        <v>0</v>
      </c>
      <c r="F78" s="90">
        <f t="shared" si="53"/>
        <v>0.7</v>
      </c>
      <c r="G78" s="89">
        <v>0</v>
      </c>
      <c r="H78" s="89">
        <v>0</v>
      </c>
      <c r="I78" s="89">
        <v>3</v>
      </c>
      <c r="J78" s="89">
        <v>1</v>
      </c>
      <c r="K78" s="89">
        <v>2</v>
      </c>
      <c r="L78" s="89">
        <v>0</v>
      </c>
      <c r="M78" s="89">
        <v>1</v>
      </c>
      <c r="N78" s="15">
        <f t="shared" si="33"/>
        <v>0.7</v>
      </c>
      <c r="O78" s="89">
        <v>3</v>
      </c>
      <c r="P78" s="89">
        <v>0</v>
      </c>
      <c r="Q78" s="89">
        <v>0</v>
      </c>
    </row>
    <row r="79" spans="1:17" x14ac:dyDescent="0.6">
      <c r="A79" s="88" t="s">
        <v>199</v>
      </c>
      <c r="B79" s="89">
        <v>52</v>
      </c>
      <c r="C79" s="89">
        <v>42</v>
      </c>
      <c r="D79" s="89">
        <v>10</v>
      </c>
      <c r="E79" s="89">
        <v>0</v>
      </c>
      <c r="F79" s="90">
        <f>C79/B79</f>
        <v>0.80769230769230771</v>
      </c>
      <c r="G79" s="89">
        <v>0</v>
      </c>
      <c r="H79" s="89">
        <v>2</v>
      </c>
      <c r="I79" s="89">
        <v>10</v>
      </c>
      <c r="J79" s="89">
        <v>3</v>
      </c>
      <c r="K79" s="89">
        <v>0</v>
      </c>
      <c r="L79" s="89">
        <v>0</v>
      </c>
      <c r="M79" s="89">
        <v>2</v>
      </c>
      <c r="N79" s="15">
        <f>(G79+H79+I79+J79+K79+L79+M79)/(G79+H79+I79+J79+K79+L79+M79+O79)</f>
        <v>0.42499999999999999</v>
      </c>
      <c r="O79" s="89">
        <v>23</v>
      </c>
      <c r="P79" s="89">
        <v>10</v>
      </c>
      <c r="Q79" s="89">
        <v>2</v>
      </c>
    </row>
    <row r="80" spans="1:17" x14ac:dyDescent="0.6">
      <c r="A80" s="97" t="s">
        <v>80</v>
      </c>
      <c r="B80" s="89">
        <v>14</v>
      </c>
      <c r="C80" s="89">
        <v>10</v>
      </c>
      <c r="D80" s="89">
        <v>4</v>
      </c>
      <c r="E80" s="89">
        <v>0</v>
      </c>
      <c r="F80" s="90">
        <f t="shared" si="53"/>
        <v>0.7142857142857143</v>
      </c>
      <c r="G80" s="89">
        <v>0</v>
      </c>
      <c r="H80" s="89">
        <v>1</v>
      </c>
      <c r="I80" s="89">
        <v>4</v>
      </c>
      <c r="J80" s="89">
        <v>1</v>
      </c>
      <c r="K80" s="89">
        <v>1</v>
      </c>
      <c r="L80" s="89">
        <v>0</v>
      </c>
      <c r="M80" s="89">
        <v>0</v>
      </c>
      <c r="N80" s="15">
        <f t="shared" si="33"/>
        <v>0.5</v>
      </c>
      <c r="O80" s="89">
        <v>7</v>
      </c>
      <c r="P80" s="89">
        <v>0</v>
      </c>
      <c r="Q80" s="89">
        <v>0</v>
      </c>
    </row>
    <row r="81" spans="1:17" x14ac:dyDescent="0.6">
      <c r="A81" s="97" t="s">
        <v>81</v>
      </c>
      <c r="B81" s="89">
        <v>59</v>
      </c>
      <c r="C81" s="89">
        <v>38</v>
      </c>
      <c r="D81" s="89">
        <v>21</v>
      </c>
      <c r="E81" s="89">
        <v>0</v>
      </c>
      <c r="F81" s="90">
        <f t="shared" si="53"/>
        <v>0.64406779661016944</v>
      </c>
      <c r="G81" s="89">
        <v>0</v>
      </c>
      <c r="H81" s="89">
        <v>7</v>
      </c>
      <c r="I81" s="89">
        <v>12</v>
      </c>
      <c r="J81" s="89">
        <v>12</v>
      </c>
      <c r="K81" s="89">
        <v>0</v>
      </c>
      <c r="L81" s="89">
        <v>0</v>
      </c>
      <c r="M81" s="89">
        <v>0</v>
      </c>
      <c r="N81" s="15">
        <f t="shared" si="33"/>
        <v>0.52542372881355937</v>
      </c>
      <c r="O81" s="89">
        <v>28</v>
      </c>
      <c r="P81" s="89">
        <v>0</v>
      </c>
      <c r="Q81" s="89">
        <v>0</v>
      </c>
    </row>
    <row r="82" spans="1:17" x14ac:dyDescent="0.6">
      <c r="A82" s="88" t="s">
        <v>200</v>
      </c>
      <c r="B82" s="89">
        <v>6</v>
      </c>
      <c r="C82" s="89">
        <v>5</v>
      </c>
      <c r="D82" s="89">
        <v>1</v>
      </c>
      <c r="E82" s="89">
        <v>0</v>
      </c>
      <c r="F82" s="90">
        <f t="shared" si="53"/>
        <v>0.83333333333333337</v>
      </c>
      <c r="G82" s="89">
        <v>0</v>
      </c>
      <c r="H82" s="89">
        <v>0</v>
      </c>
      <c r="I82" s="89">
        <v>3</v>
      </c>
      <c r="J82" s="89">
        <v>0</v>
      </c>
      <c r="K82" s="89">
        <v>0</v>
      </c>
      <c r="L82" s="89">
        <v>0</v>
      </c>
      <c r="M82" s="89">
        <v>0</v>
      </c>
      <c r="N82" s="15">
        <f t="shared" si="33"/>
        <v>0.5</v>
      </c>
      <c r="O82" s="89">
        <v>3</v>
      </c>
      <c r="P82" s="89">
        <v>0</v>
      </c>
      <c r="Q82" s="89">
        <v>0</v>
      </c>
    </row>
    <row r="83" spans="1:17" x14ac:dyDescent="0.6">
      <c r="A83" s="88" t="s">
        <v>201</v>
      </c>
      <c r="B83" s="89">
        <v>42</v>
      </c>
      <c r="C83" s="89">
        <v>30</v>
      </c>
      <c r="D83" s="89">
        <v>12</v>
      </c>
      <c r="E83" s="89">
        <v>0</v>
      </c>
      <c r="F83" s="90">
        <f t="shared" si="53"/>
        <v>0.7142857142857143</v>
      </c>
      <c r="G83" s="89">
        <v>0</v>
      </c>
      <c r="H83" s="89">
        <v>0</v>
      </c>
      <c r="I83" s="89">
        <v>8</v>
      </c>
      <c r="J83" s="89">
        <v>9</v>
      </c>
      <c r="K83" s="89">
        <v>1</v>
      </c>
      <c r="L83" s="89">
        <v>0</v>
      </c>
      <c r="M83" s="89">
        <v>1</v>
      </c>
      <c r="N83" s="15">
        <f t="shared" si="33"/>
        <v>0.48717948717948717</v>
      </c>
      <c r="O83" s="89">
        <v>20</v>
      </c>
      <c r="P83" s="89">
        <v>3</v>
      </c>
      <c r="Q83" s="89">
        <v>0</v>
      </c>
    </row>
    <row r="84" spans="1:17" x14ac:dyDescent="0.6">
      <c r="A84" s="98" t="s">
        <v>202</v>
      </c>
      <c r="B84" s="102">
        <f>SUM(B76:B83)</f>
        <v>242</v>
      </c>
      <c r="C84" s="102">
        <f t="shared" ref="C84:E84" si="54">SUM(C76:C83)</f>
        <v>185</v>
      </c>
      <c r="D84" s="102">
        <f t="shared" si="54"/>
        <v>57</v>
      </c>
      <c r="E84" s="102">
        <f t="shared" si="54"/>
        <v>0</v>
      </c>
      <c r="F84" s="104">
        <f t="shared" si="53"/>
        <v>0.76446280991735538</v>
      </c>
      <c r="G84" s="102">
        <f t="shared" ref="G84" si="55">SUM(G76:G83)</f>
        <v>0</v>
      </c>
      <c r="H84" s="102">
        <f t="shared" ref="H84" si="56">SUM(H76:H83)</f>
        <v>11</v>
      </c>
      <c r="I84" s="102">
        <f t="shared" ref="I84" si="57">SUM(I76:I83)</f>
        <v>41</v>
      </c>
      <c r="J84" s="102">
        <f t="shared" ref="J84" si="58">SUM(J76:J83)</f>
        <v>32</v>
      </c>
      <c r="K84" s="102">
        <f t="shared" ref="K84" si="59">SUM(K76:K83)</f>
        <v>6</v>
      </c>
      <c r="L84" s="102">
        <f t="shared" ref="L84" si="60">SUM(L76:L83)</f>
        <v>0</v>
      </c>
      <c r="M84" s="102">
        <f t="shared" ref="M84" si="61">SUM(M76:M83)</f>
        <v>7</v>
      </c>
      <c r="N84" s="36">
        <f t="shared" si="33"/>
        <v>0.44495412844036697</v>
      </c>
      <c r="O84" s="102">
        <f t="shared" ref="O84" si="62">SUM(O76:O83)</f>
        <v>121</v>
      </c>
      <c r="P84" s="102">
        <f t="shared" ref="P84" si="63">SUM(P76:P83)</f>
        <v>22</v>
      </c>
      <c r="Q84" s="102">
        <f t="shared" ref="Q84" si="64">SUM(Q76:Q83)</f>
        <v>2</v>
      </c>
    </row>
    <row r="85" spans="1:17" x14ac:dyDescent="0.6">
      <c r="A85" s="98" t="s">
        <v>203</v>
      </c>
      <c r="B85" s="93"/>
      <c r="C85" s="93"/>
      <c r="D85" s="93"/>
      <c r="E85" s="93"/>
      <c r="F85" s="105"/>
      <c r="G85" s="93"/>
      <c r="H85" s="93"/>
      <c r="I85" s="93"/>
      <c r="J85" s="93"/>
      <c r="K85" s="93"/>
      <c r="L85" s="93"/>
      <c r="M85" s="93"/>
      <c r="N85" s="19"/>
      <c r="O85" s="93"/>
      <c r="P85" s="93"/>
      <c r="Q85" s="93"/>
    </row>
    <row r="86" spans="1:17" x14ac:dyDescent="0.6">
      <c r="A86" s="97" t="s">
        <v>85</v>
      </c>
      <c r="B86" s="89">
        <v>32</v>
      </c>
      <c r="C86" s="89">
        <v>24</v>
      </c>
      <c r="D86" s="89">
        <v>8</v>
      </c>
      <c r="E86" s="89">
        <v>0</v>
      </c>
      <c r="F86" s="90">
        <f>C86/B86</f>
        <v>0.75</v>
      </c>
      <c r="G86" s="89">
        <v>1</v>
      </c>
      <c r="H86" s="89">
        <v>0</v>
      </c>
      <c r="I86" s="89">
        <v>5</v>
      </c>
      <c r="J86" s="89">
        <v>1</v>
      </c>
      <c r="K86" s="89">
        <v>0</v>
      </c>
      <c r="L86" s="89">
        <v>0</v>
      </c>
      <c r="M86" s="89">
        <v>1</v>
      </c>
      <c r="N86" s="15">
        <f>(G86+H86+I86+J86+K86+L86+M86)/(G86+H86+I86+J86+K86+L86+M86+O86)</f>
        <v>0.32</v>
      </c>
      <c r="O86" s="89">
        <v>17</v>
      </c>
      <c r="P86" s="89">
        <v>5</v>
      </c>
      <c r="Q86" s="89">
        <v>2</v>
      </c>
    </row>
    <row r="87" spans="1:17" x14ac:dyDescent="0.6">
      <c r="A87" s="97" t="s">
        <v>86</v>
      </c>
      <c r="B87" s="89">
        <v>13</v>
      </c>
      <c r="C87" s="89">
        <v>6</v>
      </c>
      <c r="D87" s="89">
        <v>7</v>
      </c>
      <c r="E87" s="89">
        <v>0</v>
      </c>
      <c r="F87" s="90">
        <f t="shared" si="53"/>
        <v>0.46153846153846156</v>
      </c>
      <c r="G87" s="89">
        <v>0</v>
      </c>
      <c r="H87" s="89">
        <v>0</v>
      </c>
      <c r="I87" s="89">
        <v>2</v>
      </c>
      <c r="J87" s="89">
        <v>3</v>
      </c>
      <c r="K87" s="89">
        <v>0</v>
      </c>
      <c r="L87" s="89">
        <v>0</v>
      </c>
      <c r="M87" s="89">
        <v>0</v>
      </c>
      <c r="N87" s="15">
        <f t="shared" si="33"/>
        <v>0.41666666666666669</v>
      </c>
      <c r="O87" s="89">
        <v>7</v>
      </c>
      <c r="P87" s="89">
        <v>1</v>
      </c>
      <c r="Q87" s="89">
        <v>0</v>
      </c>
    </row>
    <row r="88" spans="1:17" x14ac:dyDescent="0.6">
      <c r="A88" s="97" t="s">
        <v>87</v>
      </c>
      <c r="B88" s="89">
        <v>218</v>
      </c>
      <c r="C88" s="89">
        <v>160</v>
      </c>
      <c r="D88" s="89">
        <v>58</v>
      </c>
      <c r="E88" s="89">
        <v>0</v>
      </c>
      <c r="F88" s="90">
        <f t="shared" si="53"/>
        <v>0.73394495412844041</v>
      </c>
      <c r="G88" s="89">
        <v>2</v>
      </c>
      <c r="H88" s="89">
        <v>14</v>
      </c>
      <c r="I88" s="89">
        <v>40</v>
      </c>
      <c r="J88" s="89">
        <v>35</v>
      </c>
      <c r="K88" s="89">
        <v>1</v>
      </c>
      <c r="L88" s="89">
        <v>0</v>
      </c>
      <c r="M88" s="89">
        <v>10</v>
      </c>
      <c r="N88" s="15">
        <f t="shared" si="33"/>
        <v>0.48113207547169812</v>
      </c>
      <c r="O88" s="89">
        <v>110</v>
      </c>
      <c r="P88" s="89">
        <v>4</v>
      </c>
      <c r="Q88" s="89">
        <v>2</v>
      </c>
    </row>
    <row r="89" spans="1:17" x14ac:dyDescent="0.6">
      <c r="A89" s="88" t="s">
        <v>204</v>
      </c>
      <c r="B89" s="89">
        <v>18</v>
      </c>
      <c r="C89" s="89">
        <v>14</v>
      </c>
      <c r="D89" s="89">
        <v>4</v>
      </c>
      <c r="E89" s="89">
        <v>0</v>
      </c>
      <c r="F89" s="90">
        <f>C89/B89</f>
        <v>0.77777777777777779</v>
      </c>
      <c r="G89" s="89">
        <v>0</v>
      </c>
      <c r="H89" s="89">
        <v>0</v>
      </c>
      <c r="I89" s="89">
        <v>4</v>
      </c>
      <c r="J89" s="89">
        <v>1</v>
      </c>
      <c r="K89" s="89">
        <v>0</v>
      </c>
      <c r="L89" s="89">
        <v>0</v>
      </c>
      <c r="M89" s="89">
        <v>1</v>
      </c>
      <c r="N89" s="15">
        <f>(G89+H89+I89+J89+K89+L89+M89)/(G89+H89+I89+J89+K89+L89+M89+O89)</f>
        <v>0.35294117647058826</v>
      </c>
      <c r="O89" s="89">
        <v>11</v>
      </c>
      <c r="P89" s="89">
        <v>1</v>
      </c>
      <c r="Q89" s="89">
        <v>0</v>
      </c>
    </row>
    <row r="90" spans="1:17" x14ac:dyDescent="0.6">
      <c r="A90" s="97" t="s">
        <v>89</v>
      </c>
      <c r="B90" s="89">
        <v>68</v>
      </c>
      <c r="C90" s="89">
        <v>48</v>
      </c>
      <c r="D90" s="89">
        <v>20</v>
      </c>
      <c r="E90" s="89">
        <v>0</v>
      </c>
      <c r="F90" s="90">
        <f>C90/B90</f>
        <v>0.70588235294117652</v>
      </c>
      <c r="G90" s="89">
        <v>0</v>
      </c>
      <c r="H90" s="89">
        <v>1</v>
      </c>
      <c r="I90" s="89">
        <v>3</v>
      </c>
      <c r="J90" s="89">
        <v>4</v>
      </c>
      <c r="K90" s="89">
        <v>0</v>
      </c>
      <c r="L90" s="89">
        <v>0</v>
      </c>
      <c r="M90" s="89">
        <v>2</v>
      </c>
      <c r="N90" s="15">
        <f>(G90+H90+I90+J90+K90+L90+M90)/(G90+H90+I90+J90+K90+L90+M90+O90)</f>
        <v>0.15384615384615385</v>
      </c>
      <c r="O90" s="89">
        <v>55</v>
      </c>
      <c r="P90" s="89">
        <v>2</v>
      </c>
      <c r="Q90" s="89">
        <v>1</v>
      </c>
    </row>
    <row r="91" spans="1:17" x14ac:dyDescent="0.6">
      <c r="A91" s="97" t="s">
        <v>90</v>
      </c>
      <c r="B91" s="89">
        <v>90</v>
      </c>
      <c r="C91" s="89">
        <v>65</v>
      </c>
      <c r="D91" s="89">
        <v>25</v>
      </c>
      <c r="E91" s="89">
        <v>0</v>
      </c>
      <c r="F91" s="90">
        <f>C91/B91</f>
        <v>0.72222222222222221</v>
      </c>
      <c r="G91" s="89">
        <v>1</v>
      </c>
      <c r="H91" s="89">
        <v>3</v>
      </c>
      <c r="I91" s="89">
        <v>4</v>
      </c>
      <c r="J91" s="89">
        <v>8</v>
      </c>
      <c r="K91" s="89">
        <v>0</v>
      </c>
      <c r="L91" s="89">
        <v>0</v>
      </c>
      <c r="M91" s="89">
        <v>2</v>
      </c>
      <c r="N91" s="15">
        <f>(G91+H91+I91+J91+K91+L91+M91)/(G91+H91+I91+J91+K91+L91+M91+O91)</f>
        <v>0.20689655172413793</v>
      </c>
      <c r="O91" s="89">
        <v>69</v>
      </c>
      <c r="P91" s="89">
        <v>2</v>
      </c>
      <c r="Q91" s="89">
        <v>1</v>
      </c>
    </row>
    <row r="92" spans="1:17" x14ac:dyDescent="0.6">
      <c r="A92" s="97" t="s">
        <v>91</v>
      </c>
      <c r="B92" s="89">
        <v>30</v>
      </c>
      <c r="C92" s="89">
        <v>27</v>
      </c>
      <c r="D92" s="89">
        <v>3</v>
      </c>
      <c r="E92" s="89">
        <v>0</v>
      </c>
      <c r="F92" s="90">
        <f>C92/B92</f>
        <v>0.9</v>
      </c>
      <c r="G92" s="89">
        <v>0</v>
      </c>
      <c r="H92" s="89">
        <v>1</v>
      </c>
      <c r="I92" s="89">
        <v>4</v>
      </c>
      <c r="J92" s="89">
        <v>2</v>
      </c>
      <c r="K92" s="89">
        <v>0</v>
      </c>
      <c r="L92" s="89">
        <v>0</v>
      </c>
      <c r="M92" s="89">
        <v>1</v>
      </c>
      <c r="N92" s="15">
        <f>(G92+H92+I92+J92+K92+L92+M92)/(G92+H92+I92+J92+K92+L92+M92+O92)</f>
        <v>0.2857142857142857</v>
      </c>
      <c r="O92" s="89">
        <v>20</v>
      </c>
      <c r="P92" s="89">
        <v>0</v>
      </c>
      <c r="Q92" s="89">
        <v>2</v>
      </c>
    </row>
    <row r="93" spans="1:17" x14ac:dyDescent="0.6">
      <c r="A93" s="97" t="s">
        <v>149</v>
      </c>
      <c r="B93" s="89">
        <v>61</v>
      </c>
      <c r="C93" s="89">
        <v>48</v>
      </c>
      <c r="D93" s="89">
        <v>13</v>
      </c>
      <c r="E93" s="89">
        <v>0</v>
      </c>
      <c r="F93" s="90">
        <f t="shared" si="53"/>
        <v>0.78688524590163933</v>
      </c>
      <c r="G93" s="89">
        <v>0</v>
      </c>
      <c r="H93" s="89">
        <v>1</v>
      </c>
      <c r="I93" s="89">
        <v>5</v>
      </c>
      <c r="J93" s="89">
        <v>3</v>
      </c>
      <c r="K93" s="89">
        <v>1</v>
      </c>
      <c r="L93" s="89">
        <v>0</v>
      </c>
      <c r="M93" s="89">
        <v>2</v>
      </c>
      <c r="N93" s="15">
        <f t="shared" si="33"/>
        <v>0.20338983050847459</v>
      </c>
      <c r="O93" s="89">
        <v>47</v>
      </c>
      <c r="P93" s="89">
        <v>0</v>
      </c>
      <c r="Q93" s="89">
        <v>2</v>
      </c>
    </row>
    <row r="94" spans="1:17" x14ac:dyDescent="0.6">
      <c r="A94" s="97" t="s">
        <v>92</v>
      </c>
      <c r="B94" s="89">
        <v>25</v>
      </c>
      <c r="C94" s="89">
        <v>23</v>
      </c>
      <c r="D94" s="89">
        <v>2</v>
      </c>
      <c r="E94" s="89">
        <v>0</v>
      </c>
      <c r="F94" s="90">
        <f t="shared" si="53"/>
        <v>0.92</v>
      </c>
      <c r="G94" s="89">
        <v>0</v>
      </c>
      <c r="H94" s="89">
        <v>0</v>
      </c>
      <c r="I94" s="89">
        <v>2</v>
      </c>
      <c r="J94" s="89">
        <v>1</v>
      </c>
      <c r="K94" s="89">
        <v>0</v>
      </c>
      <c r="L94" s="89">
        <v>0</v>
      </c>
      <c r="M94" s="89">
        <v>0</v>
      </c>
      <c r="N94" s="15">
        <f t="shared" si="33"/>
        <v>0.13043478260869565</v>
      </c>
      <c r="O94" s="89">
        <v>20</v>
      </c>
      <c r="P94" s="89">
        <v>1</v>
      </c>
      <c r="Q94" s="89">
        <v>1</v>
      </c>
    </row>
    <row r="95" spans="1:17" x14ac:dyDescent="0.6">
      <c r="A95" s="97" t="s">
        <v>93</v>
      </c>
      <c r="B95" s="89">
        <v>39</v>
      </c>
      <c r="C95" s="89">
        <v>29</v>
      </c>
      <c r="D95" s="89">
        <v>10</v>
      </c>
      <c r="E95" s="89">
        <v>0</v>
      </c>
      <c r="F95" s="90">
        <f t="shared" si="53"/>
        <v>0.74358974358974361</v>
      </c>
      <c r="G95" s="89">
        <v>0</v>
      </c>
      <c r="H95" s="89">
        <v>1</v>
      </c>
      <c r="I95" s="89">
        <v>2</v>
      </c>
      <c r="J95" s="89">
        <v>5</v>
      </c>
      <c r="K95" s="89">
        <v>0</v>
      </c>
      <c r="L95" s="89">
        <v>0</v>
      </c>
      <c r="M95" s="89">
        <v>2</v>
      </c>
      <c r="N95" s="15">
        <f t="shared" si="33"/>
        <v>0.26315789473684209</v>
      </c>
      <c r="O95" s="89">
        <v>28</v>
      </c>
      <c r="P95" s="89">
        <v>0</v>
      </c>
      <c r="Q95" s="89">
        <v>1</v>
      </c>
    </row>
    <row r="96" spans="1:17" x14ac:dyDescent="0.6">
      <c r="A96" s="97" t="s">
        <v>94</v>
      </c>
      <c r="B96" s="89">
        <v>103</v>
      </c>
      <c r="C96" s="89">
        <v>90</v>
      </c>
      <c r="D96" s="89">
        <v>13</v>
      </c>
      <c r="E96" s="89">
        <v>0</v>
      </c>
      <c r="F96" s="90">
        <f t="shared" ref="F96:F102" si="65">C96/B96</f>
        <v>0.87378640776699024</v>
      </c>
      <c r="G96" s="89">
        <v>0</v>
      </c>
      <c r="H96" s="89">
        <v>2</v>
      </c>
      <c r="I96" s="89">
        <v>4</v>
      </c>
      <c r="J96" s="89">
        <v>14</v>
      </c>
      <c r="K96" s="89">
        <v>0</v>
      </c>
      <c r="L96" s="89">
        <v>1</v>
      </c>
      <c r="M96" s="89">
        <v>2</v>
      </c>
      <c r="N96" s="15">
        <f>(G96+H96+I96+J96+K96+L96+M96)/(G96+H96+I96+J96+K96+L96+M96+O96)</f>
        <v>0.24468085106382978</v>
      </c>
      <c r="O96" s="89">
        <v>71</v>
      </c>
      <c r="P96" s="89">
        <v>2</v>
      </c>
      <c r="Q96" s="89">
        <v>7</v>
      </c>
    </row>
    <row r="97" spans="1:17" x14ac:dyDescent="0.6">
      <c r="A97" s="98" t="s">
        <v>33</v>
      </c>
      <c r="B97" s="102">
        <f>SUM(B86:B96)</f>
        <v>697</v>
      </c>
      <c r="C97" s="102">
        <f t="shared" ref="C97:E97" si="66">SUM(C86:C96)</f>
        <v>534</v>
      </c>
      <c r="D97" s="102">
        <f t="shared" si="66"/>
        <v>163</v>
      </c>
      <c r="E97" s="102">
        <f t="shared" si="66"/>
        <v>0</v>
      </c>
      <c r="F97" s="103">
        <f t="shared" si="65"/>
        <v>0.76614060258249639</v>
      </c>
      <c r="G97" s="102">
        <f>SUM(G86:G96)</f>
        <v>4</v>
      </c>
      <c r="H97" s="102">
        <f t="shared" ref="H97:M97" si="67">SUM(H86:H96)</f>
        <v>23</v>
      </c>
      <c r="I97" s="102">
        <f t="shared" si="67"/>
        <v>75</v>
      </c>
      <c r="J97" s="102">
        <f t="shared" si="67"/>
        <v>77</v>
      </c>
      <c r="K97" s="102">
        <f t="shared" si="67"/>
        <v>2</v>
      </c>
      <c r="L97" s="102">
        <f t="shared" si="67"/>
        <v>1</v>
      </c>
      <c r="M97" s="102">
        <f t="shared" si="67"/>
        <v>23</v>
      </c>
      <c r="N97" s="36">
        <f t="shared" si="33"/>
        <v>0.31060606060606061</v>
      </c>
      <c r="O97" s="102">
        <f>SUM(O86:O96)</f>
        <v>455</v>
      </c>
      <c r="P97" s="102">
        <f t="shared" ref="P97:Q97" si="68">SUM(P86:P96)</f>
        <v>18</v>
      </c>
      <c r="Q97" s="102">
        <f t="shared" si="68"/>
        <v>19</v>
      </c>
    </row>
    <row r="98" spans="1:17" x14ac:dyDescent="0.6">
      <c r="A98" s="97" t="s">
        <v>205</v>
      </c>
      <c r="B98" s="89">
        <v>19</v>
      </c>
      <c r="C98" s="89">
        <v>15</v>
      </c>
      <c r="D98" s="89">
        <v>4</v>
      </c>
      <c r="E98" s="89">
        <v>0</v>
      </c>
      <c r="F98" s="90">
        <f t="shared" si="65"/>
        <v>0.78947368421052633</v>
      </c>
      <c r="G98" s="89">
        <v>0</v>
      </c>
      <c r="H98" s="89">
        <v>0</v>
      </c>
      <c r="I98" s="89">
        <v>2</v>
      </c>
      <c r="J98" s="89">
        <v>2</v>
      </c>
      <c r="K98" s="89">
        <v>1</v>
      </c>
      <c r="L98" s="89">
        <v>0</v>
      </c>
      <c r="M98" s="89">
        <v>0</v>
      </c>
      <c r="N98" s="15">
        <f>(G98+H98+I98+J98+K98+L98+M98)/(G98+H98+I98+J98+K98+L98+M98+O98)</f>
        <v>0.26315789473684209</v>
      </c>
      <c r="O98" s="89">
        <v>14</v>
      </c>
      <c r="P98" s="89">
        <v>0</v>
      </c>
      <c r="Q98" s="89">
        <v>0</v>
      </c>
    </row>
    <row r="99" spans="1:17" x14ac:dyDescent="0.6">
      <c r="A99" s="97" t="s">
        <v>206</v>
      </c>
      <c r="B99" s="89">
        <v>14</v>
      </c>
      <c r="C99" s="89">
        <v>11</v>
      </c>
      <c r="D99" s="89">
        <v>3</v>
      </c>
      <c r="E99" s="89">
        <v>0</v>
      </c>
      <c r="F99" s="90">
        <f t="shared" si="65"/>
        <v>0.7857142857142857</v>
      </c>
      <c r="G99" s="89">
        <v>0</v>
      </c>
      <c r="H99" s="89">
        <v>0</v>
      </c>
      <c r="I99" s="89">
        <v>1</v>
      </c>
      <c r="J99" s="89">
        <v>1</v>
      </c>
      <c r="K99" s="89">
        <v>0</v>
      </c>
      <c r="L99" s="89">
        <v>0</v>
      </c>
      <c r="M99" s="89">
        <v>0</v>
      </c>
      <c r="N99" s="15">
        <f>(G99+H99+I99+J99+K99+L99+M99)/(G99+H99+I99+J99+K99+L99+M99+O99)</f>
        <v>0.18181818181818182</v>
      </c>
      <c r="O99" s="89">
        <v>9</v>
      </c>
      <c r="P99" s="89">
        <v>0</v>
      </c>
      <c r="Q99" s="89">
        <v>3</v>
      </c>
    </row>
    <row r="100" spans="1:17" x14ac:dyDescent="0.6">
      <c r="A100" s="97" t="s">
        <v>207</v>
      </c>
      <c r="B100" s="89">
        <v>9</v>
      </c>
      <c r="C100" s="89">
        <v>6</v>
      </c>
      <c r="D100" s="89">
        <v>3</v>
      </c>
      <c r="E100" s="89">
        <v>0</v>
      </c>
      <c r="F100" s="90">
        <f t="shared" si="65"/>
        <v>0.66666666666666663</v>
      </c>
      <c r="G100" s="89">
        <v>0</v>
      </c>
      <c r="H100" s="89">
        <v>0</v>
      </c>
      <c r="I100" s="89">
        <v>2</v>
      </c>
      <c r="J100" s="89">
        <v>1</v>
      </c>
      <c r="K100" s="89">
        <v>0</v>
      </c>
      <c r="L100" s="89">
        <v>0</v>
      </c>
      <c r="M100" s="89">
        <v>0</v>
      </c>
      <c r="N100" s="15">
        <f>(G100+H100+I100+J100+K100+L100+M100)/(G100+H100+I100+J100+K100+L100+M100+O100)</f>
        <v>0.42857142857142855</v>
      </c>
      <c r="O100" s="89">
        <v>4</v>
      </c>
      <c r="P100" s="89">
        <v>1</v>
      </c>
      <c r="Q100" s="89">
        <v>1</v>
      </c>
    </row>
    <row r="101" spans="1:17" x14ac:dyDescent="0.6">
      <c r="A101" s="88" t="s">
        <v>208</v>
      </c>
      <c r="B101" s="89">
        <v>19</v>
      </c>
      <c r="C101" s="89">
        <v>17</v>
      </c>
      <c r="D101" s="89">
        <v>2</v>
      </c>
      <c r="E101" s="89">
        <v>0</v>
      </c>
      <c r="F101" s="90">
        <f t="shared" si="65"/>
        <v>0.89473684210526316</v>
      </c>
      <c r="G101" s="89">
        <v>0</v>
      </c>
      <c r="H101" s="89">
        <v>1</v>
      </c>
      <c r="I101" s="89">
        <v>3</v>
      </c>
      <c r="J101" s="89">
        <v>4</v>
      </c>
      <c r="K101" s="89">
        <v>0</v>
      </c>
      <c r="L101" s="89">
        <v>0</v>
      </c>
      <c r="M101" s="89">
        <v>0</v>
      </c>
      <c r="N101" s="15">
        <f>(G101+H101+I101+J101+K101+L101+M101)/(G101+H101+I101+J101+K101+L101+M101+O101)</f>
        <v>0.42105263157894735</v>
      </c>
      <c r="O101" s="89">
        <v>11</v>
      </c>
      <c r="P101" s="89">
        <v>0</v>
      </c>
      <c r="Q101" s="89">
        <v>0</v>
      </c>
    </row>
    <row r="102" spans="1:17" x14ac:dyDescent="0.6">
      <c r="A102" s="97" t="s">
        <v>209</v>
      </c>
      <c r="B102" s="89">
        <v>8</v>
      </c>
      <c r="C102" s="89">
        <v>6</v>
      </c>
      <c r="D102" s="89">
        <v>2</v>
      </c>
      <c r="E102" s="89">
        <v>0</v>
      </c>
      <c r="F102" s="90">
        <f t="shared" si="65"/>
        <v>0.75</v>
      </c>
      <c r="G102" s="89">
        <v>0</v>
      </c>
      <c r="H102" s="89">
        <v>0</v>
      </c>
      <c r="I102" s="89">
        <v>2</v>
      </c>
      <c r="J102" s="89">
        <v>2</v>
      </c>
      <c r="K102" s="89">
        <v>0</v>
      </c>
      <c r="L102" s="89">
        <v>0</v>
      </c>
      <c r="M102" s="89">
        <v>0</v>
      </c>
      <c r="N102" s="15">
        <f>(G102+H102+I102+J102+K102+L102+M102)/(G102+H102+I102+J102+K102+L102+M102+O102)</f>
        <v>0.5714285714285714</v>
      </c>
      <c r="O102" s="89">
        <v>3</v>
      </c>
      <c r="P102" s="89">
        <v>0</v>
      </c>
      <c r="Q102" s="89">
        <v>1</v>
      </c>
    </row>
    <row r="103" spans="1:17" x14ac:dyDescent="0.6">
      <c r="A103" s="97" t="s">
        <v>210</v>
      </c>
      <c r="B103" s="89">
        <v>0</v>
      </c>
      <c r="C103" s="89">
        <v>0</v>
      </c>
      <c r="D103" s="89">
        <v>0</v>
      </c>
      <c r="E103" s="89">
        <v>0</v>
      </c>
      <c r="F103" s="90" t="e">
        <f t="shared" ref="F103:F104" si="69">C103/B103</f>
        <v>#DIV/0!</v>
      </c>
      <c r="G103" s="89">
        <v>0</v>
      </c>
      <c r="H103" s="89">
        <v>0</v>
      </c>
      <c r="I103" s="89">
        <v>0</v>
      </c>
      <c r="J103" s="89">
        <v>0</v>
      </c>
      <c r="K103" s="89">
        <v>0</v>
      </c>
      <c r="L103" s="89">
        <v>0</v>
      </c>
      <c r="M103" s="89">
        <v>0</v>
      </c>
      <c r="N103" s="15" t="e">
        <f t="shared" ref="N103:N104" si="70">(G103+H103+I103+J103+K103+L103+M103)/(G103+H103+I103+J103+K103+L103+M103+O103)</f>
        <v>#DIV/0!</v>
      </c>
      <c r="O103" s="89">
        <v>0</v>
      </c>
      <c r="P103" s="89">
        <v>0</v>
      </c>
      <c r="Q103" s="89">
        <v>0</v>
      </c>
    </row>
    <row r="104" spans="1:17" x14ac:dyDescent="0.6">
      <c r="A104" s="97" t="s">
        <v>211</v>
      </c>
      <c r="B104" s="89">
        <v>0</v>
      </c>
      <c r="C104" s="89">
        <v>0</v>
      </c>
      <c r="D104" s="89">
        <v>0</v>
      </c>
      <c r="E104" s="89">
        <v>0</v>
      </c>
      <c r="F104" s="90" t="e">
        <f t="shared" si="69"/>
        <v>#DIV/0!</v>
      </c>
      <c r="G104" s="89">
        <v>0</v>
      </c>
      <c r="H104" s="89">
        <v>0</v>
      </c>
      <c r="I104" s="89">
        <v>0</v>
      </c>
      <c r="J104" s="89">
        <v>0</v>
      </c>
      <c r="K104" s="89">
        <v>0</v>
      </c>
      <c r="L104" s="89">
        <v>0</v>
      </c>
      <c r="M104" s="89">
        <v>0</v>
      </c>
      <c r="N104" s="15" t="e">
        <f t="shared" si="70"/>
        <v>#DIV/0!</v>
      </c>
      <c r="O104" s="89">
        <v>0</v>
      </c>
      <c r="P104" s="89">
        <v>0</v>
      </c>
      <c r="Q104" s="89">
        <v>0</v>
      </c>
    </row>
    <row r="105" spans="1:17" x14ac:dyDescent="0.6">
      <c r="A105" s="97" t="s">
        <v>103</v>
      </c>
      <c r="B105" s="89">
        <v>1</v>
      </c>
      <c r="C105" s="89">
        <v>1</v>
      </c>
      <c r="D105" s="89">
        <v>0</v>
      </c>
      <c r="E105" s="89">
        <v>0</v>
      </c>
      <c r="F105" s="90">
        <f t="shared" ref="F105:F115" si="71">C105/B105</f>
        <v>1</v>
      </c>
      <c r="G105" s="89">
        <v>0</v>
      </c>
      <c r="H105" s="89">
        <v>0</v>
      </c>
      <c r="I105" s="89">
        <v>0</v>
      </c>
      <c r="J105" s="89">
        <v>0</v>
      </c>
      <c r="K105" s="89">
        <v>0</v>
      </c>
      <c r="L105" s="89">
        <v>0</v>
      </c>
      <c r="M105" s="89">
        <v>0</v>
      </c>
      <c r="N105" s="15">
        <f t="shared" ref="N105:N115" si="72">(G105+H105+I105+J105+K105+L105+M105)/(G105+H105+I105+J105+K105+L105+M105+O105)</f>
        <v>0</v>
      </c>
      <c r="O105" s="89">
        <v>1</v>
      </c>
      <c r="P105" s="89">
        <v>0</v>
      </c>
      <c r="Q105" s="89">
        <v>0</v>
      </c>
    </row>
    <row r="106" spans="1:17" x14ac:dyDescent="0.6">
      <c r="A106" s="88" t="s">
        <v>212</v>
      </c>
      <c r="B106" s="89">
        <v>3</v>
      </c>
      <c r="C106" s="89">
        <v>1</v>
      </c>
      <c r="D106" s="89">
        <v>2</v>
      </c>
      <c r="E106" s="89">
        <v>0</v>
      </c>
      <c r="F106" s="90">
        <f t="shared" si="71"/>
        <v>0.33333333333333331</v>
      </c>
      <c r="G106" s="89">
        <v>0</v>
      </c>
      <c r="H106" s="89">
        <v>1</v>
      </c>
      <c r="I106" s="89">
        <v>0</v>
      </c>
      <c r="J106" s="89">
        <v>0</v>
      </c>
      <c r="K106" s="89">
        <v>0</v>
      </c>
      <c r="L106" s="89">
        <v>0</v>
      </c>
      <c r="M106" s="89">
        <v>0</v>
      </c>
      <c r="N106" s="15">
        <f t="shared" si="72"/>
        <v>0.33333333333333331</v>
      </c>
      <c r="O106" s="89">
        <v>2</v>
      </c>
      <c r="P106" s="89">
        <v>0</v>
      </c>
      <c r="Q106" s="89">
        <v>0</v>
      </c>
    </row>
    <row r="107" spans="1:17" x14ac:dyDescent="0.6">
      <c r="A107" s="97" t="s">
        <v>213</v>
      </c>
      <c r="B107" s="89">
        <v>6</v>
      </c>
      <c r="C107" s="89">
        <v>3</v>
      </c>
      <c r="D107" s="89">
        <v>3</v>
      </c>
      <c r="E107" s="89">
        <v>0</v>
      </c>
      <c r="F107" s="90">
        <f t="shared" si="71"/>
        <v>0.5</v>
      </c>
      <c r="G107" s="89">
        <v>0</v>
      </c>
      <c r="H107" s="89">
        <v>1</v>
      </c>
      <c r="I107" s="89">
        <v>1</v>
      </c>
      <c r="J107" s="89">
        <v>1</v>
      </c>
      <c r="K107" s="89">
        <v>0</v>
      </c>
      <c r="L107" s="89">
        <v>0</v>
      </c>
      <c r="M107" s="89">
        <v>1</v>
      </c>
      <c r="N107" s="15">
        <f t="shared" si="72"/>
        <v>0.66666666666666663</v>
      </c>
      <c r="O107" s="89">
        <v>2</v>
      </c>
      <c r="P107" s="89">
        <v>0</v>
      </c>
      <c r="Q107" s="89">
        <v>0</v>
      </c>
    </row>
    <row r="108" spans="1:17" x14ac:dyDescent="0.6">
      <c r="A108" s="97" t="s">
        <v>214</v>
      </c>
      <c r="B108" s="89">
        <v>13</v>
      </c>
      <c r="C108" s="89">
        <v>10</v>
      </c>
      <c r="D108" s="89">
        <v>3</v>
      </c>
      <c r="E108" s="89">
        <v>0</v>
      </c>
      <c r="F108" s="90">
        <f t="shared" si="71"/>
        <v>0.76923076923076927</v>
      </c>
      <c r="G108" s="89">
        <v>0</v>
      </c>
      <c r="H108" s="89">
        <v>0</v>
      </c>
      <c r="I108" s="89">
        <v>0</v>
      </c>
      <c r="J108" s="89">
        <v>0</v>
      </c>
      <c r="K108" s="89">
        <v>0</v>
      </c>
      <c r="L108" s="89">
        <v>0</v>
      </c>
      <c r="M108" s="89">
        <v>0</v>
      </c>
      <c r="N108" s="15">
        <f t="shared" si="72"/>
        <v>0</v>
      </c>
      <c r="O108" s="89">
        <v>13</v>
      </c>
      <c r="P108" s="89">
        <v>0</v>
      </c>
      <c r="Q108" s="89">
        <v>0</v>
      </c>
    </row>
    <row r="109" spans="1:17" x14ac:dyDescent="0.6">
      <c r="A109" s="97" t="s">
        <v>215</v>
      </c>
      <c r="B109" s="89">
        <v>25</v>
      </c>
      <c r="C109" s="89">
        <v>18</v>
      </c>
      <c r="D109" s="89">
        <v>7</v>
      </c>
      <c r="E109" s="89">
        <v>0</v>
      </c>
      <c r="F109" s="90">
        <f t="shared" si="71"/>
        <v>0.72</v>
      </c>
      <c r="G109" s="89">
        <v>0</v>
      </c>
      <c r="H109" s="89">
        <v>0</v>
      </c>
      <c r="I109" s="89">
        <v>2</v>
      </c>
      <c r="J109" s="89">
        <v>0</v>
      </c>
      <c r="K109" s="89">
        <v>0</v>
      </c>
      <c r="L109" s="89">
        <v>0</v>
      </c>
      <c r="M109" s="89">
        <v>1</v>
      </c>
      <c r="N109" s="15">
        <f t="shared" si="72"/>
        <v>0.13043478260869565</v>
      </c>
      <c r="O109" s="89">
        <v>20</v>
      </c>
      <c r="P109" s="89">
        <v>1</v>
      </c>
      <c r="Q109" s="89">
        <v>1</v>
      </c>
    </row>
    <row r="110" spans="1:17" x14ac:dyDescent="0.6">
      <c r="A110" s="97" t="s">
        <v>216</v>
      </c>
      <c r="B110" s="89">
        <v>0</v>
      </c>
      <c r="C110" s="89">
        <v>0</v>
      </c>
      <c r="D110" s="89">
        <v>0</v>
      </c>
      <c r="E110" s="89">
        <v>0</v>
      </c>
      <c r="F110" s="90" t="e">
        <f t="shared" si="71"/>
        <v>#DIV/0!</v>
      </c>
      <c r="G110" s="89">
        <v>0</v>
      </c>
      <c r="H110" s="89">
        <v>0</v>
      </c>
      <c r="I110" s="89">
        <v>0</v>
      </c>
      <c r="J110" s="89">
        <v>0</v>
      </c>
      <c r="K110" s="89">
        <v>0</v>
      </c>
      <c r="L110" s="89">
        <v>0</v>
      </c>
      <c r="M110" s="89">
        <v>0</v>
      </c>
      <c r="N110" s="15" t="e">
        <f t="shared" si="72"/>
        <v>#DIV/0!</v>
      </c>
      <c r="O110" s="89">
        <v>0</v>
      </c>
      <c r="P110" s="89">
        <v>0</v>
      </c>
      <c r="Q110" s="89">
        <v>0</v>
      </c>
    </row>
    <row r="111" spans="1:17" x14ac:dyDescent="0.6">
      <c r="A111" s="97" t="s">
        <v>217</v>
      </c>
      <c r="B111" s="89">
        <v>8</v>
      </c>
      <c r="C111" s="89">
        <v>8</v>
      </c>
      <c r="D111" s="89">
        <v>0</v>
      </c>
      <c r="E111" s="89">
        <v>0</v>
      </c>
      <c r="F111" s="90">
        <f t="shared" si="71"/>
        <v>1</v>
      </c>
      <c r="G111" s="89">
        <v>0</v>
      </c>
      <c r="H111" s="89">
        <v>1</v>
      </c>
      <c r="I111" s="89">
        <v>0</v>
      </c>
      <c r="J111" s="89">
        <v>0</v>
      </c>
      <c r="K111" s="89">
        <v>0</v>
      </c>
      <c r="L111" s="89">
        <v>0</v>
      </c>
      <c r="M111" s="89">
        <v>0</v>
      </c>
      <c r="N111" s="15">
        <f t="shared" si="72"/>
        <v>0.125</v>
      </c>
      <c r="O111" s="89">
        <v>7</v>
      </c>
      <c r="P111" s="89">
        <v>0</v>
      </c>
      <c r="Q111" s="89">
        <v>0</v>
      </c>
    </row>
    <row r="112" spans="1:17" x14ac:dyDescent="0.6">
      <c r="A112" s="88" t="s">
        <v>218</v>
      </c>
      <c r="B112" s="89">
        <v>1</v>
      </c>
      <c r="C112" s="89">
        <v>1</v>
      </c>
      <c r="D112" s="89">
        <v>0</v>
      </c>
      <c r="E112" s="89">
        <v>0</v>
      </c>
      <c r="F112" s="90">
        <f t="shared" si="71"/>
        <v>1</v>
      </c>
      <c r="G112" s="89">
        <v>0</v>
      </c>
      <c r="H112" s="89">
        <v>0</v>
      </c>
      <c r="I112" s="89">
        <v>0</v>
      </c>
      <c r="J112" s="89">
        <v>0</v>
      </c>
      <c r="K112" s="89">
        <v>0</v>
      </c>
      <c r="L112" s="89">
        <v>0</v>
      </c>
      <c r="M112" s="89">
        <v>0</v>
      </c>
      <c r="N112" s="15">
        <f t="shared" si="72"/>
        <v>0</v>
      </c>
      <c r="O112" s="89">
        <v>1</v>
      </c>
      <c r="P112" s="89">
        <v>0</v>
      </c>
      <c r="Q112" s="89">
        <v>0</v>
      </c>
    </row>
    <row r="113" spans="1:17" x14ac:dyDescent="0.6">
      <c r="A113" s="97" t="s">
        <v>110</v>
      </c>
      <c r="B113" s="89">
        <v>16</v>
      </c>
      <c r="C113" s="89">
        <v>14</v>
      </c>
      <c r="D113" s="89">
        <v>2</v>
      </c>
      <c r="E113" s="89">
        <v>0</v>
      </c>
      <c r="F113" s="90">
        <f t="shared" si="71"/>
        <v>0.875</v>
      </c>
      <c r="G113" s="89">
        <v>0</v>
      </c>
      <c r="H113" s="89">
        <v>2</v>
      </c>
      <c r="I113" s="89">
        <v>1</v>
      </c>
      <c r="J113" s="89">
        <v>1</v>
      </c>
      <c r="K113" s="89">
        <v>1</v>
      </c>
      <c r="L113" s="89">
        <v>0</v>
      </c>
      <c r="M113" s="89">
        <v>1</v>
      </c>
      <c r="N113" s="15">
        <f t="shared" si="72"/>
        <v>0.375</v>
      </c>
      <c r="O113" s="89">
        <v>10</v>
      </c>
      <c r="P113" s="89">
        <v>0</v>
      </c>
      <c r="Q113" s="89">
        <v>0</v>
      </c>
    </row>
    <row r="114" spans="1:17" x14ac:dyDescent="0.6">
      <c r="A114" s="97" t="s">
        <v>219</v>
      </c>
      <c r="B114" s="89">
        <v>36</v>
      </c>
      <c r="C114" s="89">
        <v>24</v>
      </c>
      <c r="D114" s="89">
        <v>12</v>
      </c>
      <c r="E114" s="89">
        <v>0</v>
      </c>
      <c r="F114" s="90">
        <f t="shared" si="71"/>
        <v>0.66666666666666663</v>
      </c>
      <c r="G114" s="89">
        <v>0</v>
      </c>
      <c r="H114" s="89">
        <v>0</v>
      </c>
      <c r="I114" s="89">
        <v>0</v>
      </c>
      <c r="J114" s="89">
        <v>0</v>
      </c>
      <c r="K114" s="89">
        <v>0</v>
      </c>
      <c r="L114" s="89">
        <v>0</v>
      </c>
      <c r="M114" s="89">
        <v>0</v>
      </c>
      <c r="N114" s="15">
        <f t="shared" si="72"/>
        <v>0</v>
      </c>
      <c r="O114" s="89">
        <v>36</v>
      </c>
      <c r="P114" s="89">
        <v>0</v>
      </c>
      <c r="Q114" s="89">
        <v>0</v>
      </c>
    </row>
    <row r="115" spans="1:17" x14ac:dyDescent="0.6">
      <c r="A115" s="97" t="s">
        <v>220</v>
      </c>
      <c r="B115" s="89">
        <v>10</v>
      </c>
      <c r="C115" s="89">
        <v>8</v>
      </c>
      <c r="D115" s="89">
        <v>2</v>
      </c>
      <c r="E115" s="89">
        <v>0</v>
      </c>
      <c r="F115" s="90">
        <f t="shared" si="71"/>
        <v>0.8</v>
      </c>
      <c r="G115" s="89">
        <v>0</v>
      </c>
      <c r="H115" s="89">
        <v>2</v>
      </c>
      <c r="I115" s="89">
        <v>0</v>
      </c>
      <c r="J115" s="89">
        <v>3</v>
      </c>
      <c r="K115" s="89">
        <v>0</v>
      </c>
      <c r="L115" s="89">
        <v>0</v>
      </c>
      <c r="M115" s="89">
        <v>0</v>
      </c>
      <c r="N115" s="15">
        <f t="shared" si="72"/>
        <v>0.5</v>
      </c>
      <c r="O115" s="89">
        <v>5</v>
      </c>
      <c r="P115" s="89">
        <v>0</v>
      </c>
      <c r="Q115" s="89">
        <v>0</v>
      </c>
    </row>
    <row r="116" spans="1:17" x14ac:dyDescent="0.6">
      <c r="A116" s="98" t="s">
        <v>38</v>
      </c>
      <c r="B116" s="102">
        <f>SUM(B98:B115)</f>
        <v>188</v>
      </c>
      <c r="C116" s="102">
        <f t="shared" ref="C116:E116" si="73">SUM(C98:C115)</f>
        <v>143</v>
      </c>
      <c r="D116" s="102">
        <f t="shared" si="73"/>
        <v>45</v>
      </c>
      <c r="E116" s="102">
        <f t="shared" si="73"/>
        <v>0</v>
      </c>
      <c r="F116" s="103">
        <f t="shared" si="53"/>
        <v>0.76063829787234039</v>
      </c>
      <c r="G116" s="102">
        <f t="shared" ref="G116:M116" si="74">SUM(G98:G115)</f>
        <v>0</v>
      </c>
      <c r="H116" s="102">
        <f t="shared" si="74"/>
        <v>8</v>
      </c>
      <c r="I116" s="102">
        <f t="shared" si="74"/>
        <v>14</v>
      </c>
      <c r="J116" s="102">
        <f t="shared" si="74"/>
        <v>15</v>
      </c>
      <c r="K116" s="102">
        <f t="shared" si="74"/>
        <v>2</v>
      </c>
      <c r="L116" s="102">
        <f t="shared" si="74"/>
        <v>0</v>
      </c>
      <c r="M116" s="102">
        <f t="shared" si="74"/>
        <v>3</v>
      </c>
      <c r="N116" s="36">
        <f t="shared" si="33"/>
        <v>0.23333333333333334</v>
      </c>
      <c r="O116" s="102">
        <f>SUM(O98:O115)</f>
        <v>138</v>
      </c>
      <c r="P116" s="102">
        <f>SUM(P98:P115)</f>
        <v>2</v>
      </c>
      <c r="Q116" s="102">
        <f>SUM(Q98:Q115)</f>
        <v>6</v>
      </c>
    </row>
    <row r="117" spans="1:17" x14ac:dyDescent="0.6">
      <c r="A117" s="98" t="s">
        <v>221</v>
      </c>
      <c r="B117" s="93">
        <f>SUM(B84+B97+B116)</f>
        <v>1127</v>
      </c>
      <c r="C117" s="93">
        <f>SUM(C84+C97+C116)</f>
        <v>862</v>
      </c>
      <c r="D117" s="28">
        <f>SUM(D84+D97+D116)</f>
        <v>265</v>
      </c>
      <c r="E117" s="93">
        <f>SUM(E84+E97+E116)</f>
        <v>0</v>
      </c>
      <c r="F117" s="94">
        <f t="shared" si="53"/>
        <v>0.76486246672582081</v>
      </c>
      <c r="G117" s="93">
        <f t="shared" ref="G117:M117" si="75">SUM(G84+G97+G116)</f>
        <v>4</v>
      </c>
      <c r="H117" s="93">
        <f t="shared" si="75"/>
        <v>42</v>
      </c>
      <c r="I117" s="93">
        <f t="shared" si="75"/>
        <v>130</v>
      </c>
      <c r="J117" s="93">
        <f t="shared" si="75"/>
        <v>124</v>
      </c>
      <c r="K117" s="93">
        <f t="shared" si="75"/>
        <v>10</v>
      </c>
      <c r="L117" s="93">
        <f t="shared" si="75"/>
        <v>1</v>
      </c>
      <c r="M117" s="93">
        <f t="shared" si="75"/>
        <v>33</v>
      </c>
      <c r="N117" s="19">
        <f t="shared" si="33"/>
        <v>0.32514177693761814</v>
      </c>
      <c r="O117" s="93">
        <f>SUM(O84+O97+O116)</f>
        <v>714</v>
      </c>
      <c r="P117" s="93">
        <f>SUM(P84+P97+P116)</f>
        <v>42</v>
      </c>
      <c r="Q117" s="93">
        <f>SUM(Q84+Q97+Q116)</f>
        <v>27</v>
      </c>
    </row>
    <row r="118" spans="1:17" x14ac:dyDescent="0.6">
      <c r="A118" s="114" t="s">
        <v>222</v>
      </c>
      <c r="B118" s="93"/>
      <c r="C118" s="93"/>
      <c r="D118" s="93"/>
      <c r="E118" s="93"/>
      <c r="F118" s="94"/>
      <c r="G118" s="93"/>
      <c r="H118" s="93"/>
      <c r="I118" s="93"/>
      <c r="J118" s="93"/>
      <c r="K118" s="93"/>
      <c r="L118" s="93"/>
      <c r="M118" s="93"/>
      <c r="N118" s="15"/>
      <c r="O118" s="93"/>
      <c r="P118" s="93"/>
      <c r="Q118" s="93"/>
    </row>
    <row r="119" spans="1:17" x14ac:dyDescent="0.6">
      <c r="A119" s="97" t="s">
        <v>115</v>
      </c>
      <c r="B119" s="89">
        <v>45</v>
      </c>
      <c r="C119" s="89">
        <v>39</v>
      </c>
      <c r="D119" s="89">
        <v>6</v>
      </c>
      <c r="E119" s="89">
        <v>0</v>
      </c>
      <c r="F119" s="90">
        <f t="shared" ref="F119:F134" si="76">C119/B119</f>
        <v>0.8666666666666667</v>
      </c>
      <c r="G119" s="89">
        <v>0</v>
      </c>
      <c r="H119" s="89">
        <v>2</v>
      </c>
      <c r="I119" s="89">
        <v>0</v>
      </c>
      <c r="J119" s="89">
        <v>1</v>
      </c>
      <c r="K119" s="89">
        <v>0</v>
      </c>
      <c r="L119" s="89">
        <v>0</v>
      </c>
      <c r="M119" s="89">
        <v>0</v>
      </c>
      <c r="N119" s="15">
        <f t="shared" si="33"/>
        <v>0.1</v>
      </c>
      <c r="O119" s="89">
        <v>27</v>
      </c>
      <c r="P119" s="89">
        <v>14</v>
      </c>
      <c r="Q119" s="89">
        <v>1</v>
      </c>
    </row>
    <row r="120" spans="1:17" x14ac:dyDescent="0.6">
      <c r="A120" s="97" t="s">
        <v>223</v>
      </c>
      <c r="B120" s="89">
        <v>55</v>
      </c>
      <c r="C120" s="89">
        <v>29</v>
      </c>
      <c r="D120" s="89">
        <v>26</v>
      </c>
      <c r="E120" s="89">
        <v>0</v>
      </c>
      <c r="F120" s="90">
        <f t="shared" si="76"/>
        <v>0.52727272727272723</v>
      </c>
      <c r="G120" s="89">
        <v>0</v>
      </c>
      <c r="H120" s="89">
        <v>1</v>
      </c>
      <c r="I120" s="89">
        <v>1</v>
      </c>
      <c r="J120" s="89">
        <v>3</v>
      </c>
      <c r="K120" s="89">
        <v>0</v>
      </c>
      <c r="L120" s="89">
        <v>0</v>
      </c>
      <c r="M120" s="89">
        <v>2</v>
      </c>
      <c r="N120" s="15">
        <f t="shared" si="33"/>
        <v>0.30434782608695654</v>
      </c>
      <c r="O120" s="89">
        <v>16</v>
      </c>
      <c r="P120" s="89">
        <v>26</v>
      </c>
      <c r="Q120" s="89">
        <v>6</v>
      </c>
    </row>
    <row r="121" spans="1:17" x14ac:dyDescent="0.6">
      <c r="A121" s="97" t="s">
        <v>117</v>
      </c>
      <c r="B121" s="89">
        <v>48</v>
      </c>
      <c r="C121" s="89">
        <v>30</v>
      </c>
      <c r="D121" s="89">
        <v>18</v>
      </c>
      <c r="E121" s="89">
        <v>0</v>
      </c>
      <c r="F121" s="90">
        <f t="shared" si="76"/>
        <v>0.625</v>
      </c>
      <c r="G121" s="89">
        <v>0</v>
      </c>
      <c r="H121" s="89">
        <v>5</v>
      </c>
      <c r="I121" s="89">
        <v>0</v>
      </c>
      <c r="J121" s="89">
        <v>2</v>
      </c>
      <c r="K121" s="89">
        <v>0</v>
      </c>
      <c r="L121" s="89">
        <v>0</v>
      </c>
      <c r="M121" s="89">
        <v>0</v>
      </c>
      <c r="N121" s="15">
        <f t="shared" si="33"/>
        <v>0.21212121212121213</v>
      </c>
      <c r="O121" s="89">
        <v>26</v>
      </c>
      <c r="P121" s="89">
        <v>14</v>
      </c>
      <c r="Q121" s="89">
        <v>1</v>
      </c>
    </row>
    <row r="122" spans="1:17" x14ac:dyDescent="0.6">
      <c r="A122" s="98" t="s">
        <v>22</v>
      </c>
      <c r="B122" s="102">
        <f>SUM(B119:B121)</f>
        <v>148</v>
      </c>
      <c r="C122" s="102">
        <f t="shared" ref="C122:G122" si="77">SUM(C119:C121)</f>
        <v>98</v>
      </c>
      <c r="D122" s="102">
        <f t="shared" si="77"/>
        <v>50</v>
      </c>
      <c r="E122" s="102">
        <f t="shared" si="77"/>
        <v>0</v>
      </c>
      <c r="F122" s="103">
        <f>C122/B122</f>
        <v>0.66216216216216217</v>
      </c>
      <c r="G122" s="102">
        <f t="shared" si="77"/>
        <v>0</v>
      </c>
      <c r="H122" s="102">
        <f t="shared" ref="H122" si="78">SUM(H119:H121)</f>
        <v>8</v>
      </c>
      <c r="I122" s="102">
        <f t="shared" ref="I122" si="79">SUM(I119:I121)</f>
        <v>1</v>
      </c>
      <c r="J122" s="102">
        <f t="shared" ref="J122" si="80">SUM(J119:J121)</f>
        <v>6</v>
      </c>
      <c r="K122" s="102">
        <f t="shared" ref="K122" si="81">SUM(K119:K121)</f>
        <v>0</v>
      </c>
      <c r="L122" s="102">
        <f t="shared" ref="L122" si="82">SUM(L119:L121)</f>
        <v>0</v>
      </c>
      <c r="M122" s="102">
        <f t="shared" ref="M122:O122" si="83">SUM(M119:M121)</f>
        <v>2</v>
      </c>
      <c r="N122" s="36">
        <f t="shared" si="33"/>
        <v>0.19767441860465115</v>
      </c>
      <c r="O122" s="102">
        <f t="shared" si="83"/>
        <v>69</v>
      </c>
      <c r="P122" s="102">
        <f t="shared" ref="P122" si="84">SUM(P119:P121)</f>
        <v>54</v>
      </c>
      <c r="Q122" s="102">
        <f t="shared" ref="Q122" si="85">SUM(Q119:Q121)</f>
        <v>8</v>
      </c>
    </row>
    <row r="123" spans="1:17" x14ac:dyDescent="0.6">
      <c r="A123" s="97" t="s">
        <v>118</v>
      </c>
      <c r="B123" s="89">
        <v>33</v>
      </c>
      <c r="C123" s="89">
        <v>15</v>
      </c>
      <c r="D123" s="89">
        <v>18</v>
      </c>
      <c r="E123" s="89">
        <v>0</v>
      </c>
      <c r="F123" s="90">
        <f t="shared" si="76"/>
        <v>0.45454545454545453</v>
      </c>
      <c r="G123" s="89">
        <v>0</v>
      </c>
      <c r="H123" s="89">
        <v>0</v>
      </c>
      <c r="I123" s="89">
        <v>4</v>
      </c>
      <c r="J123" s="89">
        <v>5</v>
      </c>
      <c r="K123" s="89">
        <v>0</v>
      </c>
      <c r="L123" s="89">
        <v>0</v>
      </c>
      <c r="M123" s="89">
        <v>1</v>
      </c>
      <c r="N123" s="15">
        <f t="shared" si="33"/>
        <v>0.41666666666666669</v>
      </c>
      <c r="O123" s="89">
        <v>14</v>
      </c>
      <c r="P123" s="89">
        <v>9</v>
      </c>
      <c r="Q123" s="89">
        <v>0</v>
      </c>
    </row>
    <row r="124" spans="1:17" x14ac:dyDescent="0.6">
      <c r="A124" s="97" t="s">
        <v>119</v>
      </c>
      <c r="B124" s="89">
        <v>51</v>
      </c>
      <c r="C124" s="89">
        <v>46</v>
      </c>
      <c r="D124" s="89">
        <v>5</v>
      </c>
      <c r="E124" s="89">
        <v>0</v>
      </c>
      <c r="F124" s="90">
        <f t="shared" si="76"/>
        <v>0.90196078431372551</v>
      </c>
      <c r="G124" s="89">
        <v>0</v>
      </c>
      <c r="H124" s="89">
        <v>3</v>
      </c>
      <c r="I124" s="89">
        <v>4</v>
      </c>
      <c r="J124" s="89">
        <v>1</v>
      </c>
      <c r="K124" s="89">
        <v>0</v>
      </c>
      <c r="L124" s="89">
        <v>0</v>
      </c>
      <c r="M124" s="89">
        <v>1</v>
      </c>
      <c r="N124" s="15">
        <f t="shared" si="33"/>
        <v>0.18367346938775511</v>
      </c>
      <c r="O124" s="89">
        <v>40</v>
      </c>
      <c r="P124" s="89">
        <v>2</v>
      </c>
      <c r="Q124" s="89">
        <v>0</v>
      </c>
    </row>
    <row r="125" spans="1:17" x14ac:dyDescent="0.6">
      <c r="A125" s="97" t="s">
        <v>224</v>
      </c>
      <c r="B125" s="89">
        <v>2</v>
      </c>
      <c r="C125" s="89">
        <v>2</v>
      </c>
      <c r="D125" s="89">
        <v>0</v>
      </c>
      <c r="E125" s="89">
        <v>0</v>
      </c>
      <c r="F125" s="90">
        <f t="shared" si="76"/>
        <v>1</v>
      </c>
      <c r="G125" s="89">
        <v>0</v>
      </c>
      <c r="H125" s="89">
        <v>1</v>
      </c>
      <c r="I125" s="89">
        <v>0</v>
      </c>
      <c r="J125" s="89">
        <v>0</v>
      </c>
      <c r="K125" s="89">
        <v>0</v>
      </c>
      <c r="L125" s="89">
        <v>0</v>
      </c>
      <c r="M125" s="89">
        <v>0</v>
      </c>
      <c r="N125" s="15">
        <f t="shared" si="33"/>
        <v>0.5</v>
      </c>
      <c r="O125" s="89">
        <v>1</v>
      </c>
      <c r="P125" s="89">
        <v>0</v>
      </c>
      <c r="Q125" s="89">
        <v>0</v>
      </c>
    </row>
    <row r="126" spans="1:17" x14ac:dyDescent="0.6">
      <c r="A126" s="88" t="s">
        <v>225</v>
      </c>
      <c r="B126" s="89">
        <v>5</v>
      </c>
      <c r="C126" s="89">
        <v>3</v>
      </c>
      <c r="D126" s="89">
        <v>2</v>
      </c>
      <c r="E126" s="89">
        <v>0</v>
      </c>
      <c r="F126" s="90">
        <f t="shared" si="76"/>
        <v>0.6</v>
      </c>
      <c r="G126" s="89">
        <v>0</v>
      </c>
      <c r="H126" s="89">
        <v>0</v>
      </c>
      <c r="I126" s="89">
        <v>1</v>
      </c>
      <c r="J126" s="89">
        <v>1</v>
      </c>
      <c r="K126" s="89">
        <v>0</v>
      </c>
      <c r="L126" s="89">
        <v>0</v>
      </c>
      <c r="M126" s="89">
        <v>0</v>
      </c>
      <c r="N126" s="15">
        <f t="shared" si="33"/>
        <v>0.4</v>
      </c>
      <c r="O126" s="89">
        <v>3</v>
      </c>
      <c r="P126" s="89">
        <v>0</v>
      </c>
      <c r="Q126" s="89">
        <v>0</v>
      </c>
    </row>
    <row r="127" spans="1:17" x14ac:dyDescent="0.6">
      <c r="A127" s="97" t="s">
        <v>226</v>
      </c>
      <c r="B127" s="89">
        <v>11</v>
      </c>
      <c r="C127" s="89">
        <v>5</v>
      </c>
      <c r="D127" s="89">
        <v>6</v>
      </c>
      <c r="E127" s="89">
        <v>0</v>
      </c>
      <c r="F127" s="90">
        <f t="shared" si="76"/>
        <v>0.45454545454545453</v>
      </c>
      <c r="G127" s="89">
        <v>0</v>
      </c>
      <c r="H127" s="89">
        <v>3</v>
      </c>
      <c r="I127" s="89">
        <v>1</v>
      </c>
      <c r="J127" s="89">
        <v>0</v>
      </c>
      <c r="K127" s="89">
        <v>0</v>
      </c>
      <c r="L127" s="89">
        <v>0</v>
      </c>
      <c r="M127" s="89">
        <v>0</v>
      </c>
      <c r="N127" s="15">
        <f t="shared" si="33"/>
        <v>0.4</v>
      </c>
      <c r="O127" s="89">
        <v>6</v>
      </c>
      <c r="P127" s="89">
        <v>1</v>
      </c>
      <c r="Q127" s="89">
        <v>0</v>
      </c>
    </row>
    <row r="128" spans="1:17" x14ac:dyDescent="0.6">
      <c r="A128" s="97" t="s">
        <v>122</v>
      </c>
      <c r="B128" s="89">
        <v>35</v>
      </c>
      <c r="C128" s="89">
        <v>23</v>
      </c>
      <c r="D128" s="89">
        <v>12</v>
      </c>
      <c r="E128" s="89">
        <v>0</v>
      </c>
      <c r="F128" s="90">
        <f t="shared" si="76"/>
        <v>0.65714285714285714</v>
      </c>
      <c r="G128" s="89">
        <v>0</v>
      </c>
      <c r="H128" s="89">
        <v>2</v>
      </c>
      <c r="I128" s="89">
        <v>9</v>
      </c>
      <c r="J128" s="89">
        <v>5</v>
      </c>
      <c r="K128" s="89">
        <v>0</v>
      </c>
      <c r="L128" s="89">
        <v>0</v>
      </c>
      <c r="M128" s="89">
        <v>0</v>
      </c>
      <c r="N128" s="15">
        <f t="shared" si="33"/>
        <v>0.48484848484848486</v>
      </c>
      <c r="O128" s="89">
        <v>17</v>
      </c>
      <c r="P128" s="89">
        <v>1</v>
      </c>
      <c r="Q128" s="89">
        <v>1</v>
      </c>
    </row>
    <row r="129" spans="1:18" x14ac:dyDescent="0.6">
      <c r="A129" s="98" t="s">
        <v>33</v>
      </c>
      <c r="B129" s="102">
        <f>SUM(B123:B128)</f>
        <v>137</v>
      </c>
      <c r="C129" s="102">
        <f t="shared" ref="C129:G129" si="86">SUM(C123:C128)</f>
        <v>94</v>
      </c>
      <c r="D129" s="102">
        <f t="shared" si="86"/>
        <v>43</v>
      </c>
      <c r="E129" s="102">
        <f t="shared" si="86"/>
        <v>0</v>
      </c>
      <c r="F129" s="103">
        <f t="shared" si="76"/>
        <v>0.68613138686131392</v>
      </c>
      <c r="G129" s="102">
        <f t="shared" si="86"/>
        <v>0</v>
      </c>
      <c r="H129" s="102">
        <f t="shared" ref="H129" si="87">SUM(H123:H128)</f>
        <v>9</v>
      </c>
      <c r="I129" s="102">
        <f t="shared" ref="I129" si="88">SUM(I123:I128)</f>
        <v>19</v>
      </c>
      <c r="J129" s="102">
        <f t="shared" ref="J129" si="89">SUM(J123:J128)</f>
        <v>12</v>
      </c>
      <c r="K129" s="102">
        <f t="shared" ref="K129" si="90">SUM(K123:K128)</f>
        <v>0</v>
      </c>
      <c r="L129" s="102">
        <f t="shared" ref="L129" si="91">SUM(L123:L128)</f>
        <v>0</v>
      </c>
      <c r="M129" s="102">
        <f t="shared" ref="M129:O129" si="92">SUM(M123:M128)</f>
        <v>2</v>
      </c>
      <c r="N129" s="36">
        <f t="shared" si="33"/>
        <v>0.34146341463414637</v>
      </c>
      <c r="O129" s="102">
        <f t="shared" si="92"/>
        <v>81</v>
      </c>
      <c r="P129" s="102">
        <f t="shared" ref="P129" si="93">SUM(P123:P128)</f>
        <v>13</v>
      </c>
      <c r="Q129" s="102">
        <f t="shared" ref="Q129" si="94">SUM(Q123:Q128)</f>
        <v>1</v>
      </c>
      <c r="R129" s="129"/>
    </row>
    <row r="130" spans="1:18" x14ac:dyDescent="0.6">
      <c r="A130" s="97" t="s">
        <v>227</v>
      </c>
      <c r="B130" s="89">
        <v>10</v>
      </c>
      <c r="C130" s="89">
        <v>6</v>
      </c>
      <c r="D130" s="89">
        <v>4</v>
      </c>
      <c r="E130" s="89">
        <v>0</v>
      </c>
      <c r="F130" s="90">
        <f t="shared" si="76"/>
        <v>0.6</v>
      </c>
      <c r="G130" s="89">
        <v>0</v>
      </c>
      <c r="H130" s="89">
        <v>0</v>
      </c>
      <c r="I130" s="89">
        <v>1</v>
      </c>
      <c r="J130" s="89">
        <v>0</v>
      </c>
      <c r="K130" s="89">
        <v>0</v>
      </c>
      <c r="L130" s="89">
        <v>0</v>
      </c>
      <c r="M130" s="89">
        <v>1</v>
      </c>
      <c r="N130" s="15">
        <f t="shared" si="33"/>
        <v>0.4</v>
      </c>
      <c r="O130" s="89">
        <v>3</v>
      </c>
      <c r="P130" s="89">
        <v>4</v>
      </c>
      <c r="Q130" s="89">
        <v>1</v>
      </c>
      <c r="R130" s="129"/>
    </row>
    <row r="131" spans="1:18" x14ac:dyDescent="0.6">
      <c r="A131" s="97" t="s">
        <v>228</v>
      </c>
      <c r="B131" s="89">
        <v>15</v>
      </c>
      <c r="C131" s="89">
        <v>15</v>
      </c>
      <c r="D131" s="89">
        <v>0</v>
      </c>
      <c r="E131" s="89">
        <v>0</v>
      </c>
      <c r="F131" s="90">
        <f t="shared" si="76"/>
        <v>1</v>
      </c>
      <c r="G131" s="89">
        <v>0</v>
      </c>
      <c r="H131" s="89">
        <v>0</v>
      </c>
      <c r="I131" s="89">
        <v>4</v>
      </c>
      <c r="J131" s="89">
        <v>0</v>
      </c>
      <c r="K131" s="89">
        <v>0</v>
      </c>
      <c r="L131" s="89">
        <v>0</v>
      </c>
      <c r="M131" s="89">
        <v>0</v>
      </c>
      <c r="N131" s="15">
        <f t="shared" si="33"/>
        <v>0.26666666666666666</v>
      </c>
      <c r="O131" s="89">
        <v>11</v>
      </c>
      <c r="P131" s="89">
        <v>0</v>
      </c>
      <c r="Q131" s="89">
        <v>0</v>
      </c>
      <c r="R131" s="129"/>
    </row>
    <row r="132" spans="1:18" x14ac:dyDescent="0.6">
      <c r="A132" s="97" t="s">
        <v>229</v>
      </c>
      <c r="B132" s="89">
        <v>3</v>
      </c>
      <c r="C132" s="89">
        <v>3</v>
      </c>
      <c r="D132" s="89">
        <v>0</v>
      </c>
      <c r="E132" s="89">
        <v>0</v>
      </c>
      <c r="F132" s="90">
        <f t="shared" si="76"/>
        <v>1</v>
      </c>
      <c r="G132" s="89">
        <v>0</v>
      </c>
      <c r="H132" s="89">
        <v>0</v>
      </c>
      <c r="I132" s="89">
        <v>0</v>
      </c>
      <c r="J132" s="89">
        <v>0</v>
      </c>
      <c r="K132" s="89">
        <v>0</v>
      </c>
      <c r="L132" s="89">
        <v>0</v>
      </c>
      <c r="M132" s="89">
        <v>0</v>
      </c>
      <c r="N132" s="15">
        <f t="shared" si="33"/>
        <v>0</v>
      </c>
      <c r="O132" s="89">
        <v>3</v>
      </c>
      <c r="P132" s="89">
        <v>0</v>
      </c>
      <c r="Q132" s="89">
        <v>0</v>
      </c>
      <c r="R132" s="129"/>
    </row>
    <row r="133" spans="1:18" x14ac:dyDescent="0.6">
      <c r="A133" s="98" t="s">
        <v>38</v>
      </c>
      <c r="B133" s="102">
        <f>SUM(B130:B132)</f>
        <v>28</v>
      </c>
      <c r="C133" s="102">
        <f t="shared" ref="C133:G133" si="95">SUM(C130:C132)</f>
        <v>24</v>
      </c>
      <c r="D133" s="102">
        <f t="shared" si="95"/>
        <v>4</v>
      </c>
      <c r="E133" s="102">
        <f t="shared" si="95"/>
        <v>0</v>
      </c>
      <c r="F133" s="103">
        <f t="shared" si="76"/>
        <v>0.8571428571428571</v>
      </c>
      <c r="G133" s="102">
        <f t="shared" si="95"/>
        <v>0</v>
      </c>
      <c r="H133" s="102">
        <f t="shared" ref="H133" si="96">SUM(H130:H132)</f>
        <v>0</v>
      </c>
      <c r="I133" s="102">
        <f t="shared" ref="I133" si="97">SUM(I130:I132)</f>
        <v>5</v>
      </c>
      <c r="J133" s="102">
        <f t="shared" ref="J133" si="98">SUM(J130:J132)</f>
        <v>0</v>
      </c>
      <c r="K133" s="102">
        <f t="shared" ref="K133" si="99">SUM(K130:K132)</f>
        <v>0</v>
      </c>
      <c r="L133" s="102">
        <f t="shared" ref="L133" si="100">SUM(L130:L132)</f>
        <v>0</v>
      </c>
      <c r="M133" s="102">
        <f t="shared" ref="M133:O133" si="101">SUM(M130:M132)</f>
        <v>1</v>
      </c>
      <c r="N133" s="36">
        <f t="shared" si="33"/>
        <v>0.2608695652173913</v>
      </c>
      <c r="O133" s="102">
        <f t="shared" si="101"/>
        <v>17</v>
      </c>
      <c r="P133" s="102">
        <f t="shared" ref="P133" si="102">SUM(P130:P132)</f>
        <v>4</v>
      </c>
      <c r="Q133" s="102">
        <f t="shared" ref="Q133" si="103">SUM(Q130:Q132)</f>
        <v>1</v>
      </c>
      <c r="R133" s="129"/>
    </row>
    <row r="134" spans="1:18" x14ac:dyDescent="0.6">
      <c r="A134" s="98" t="s">
        <v>230</v>
      </c>
      <c r="B134" s="93">
        <f>SUM(B122+B129+B133)</f>
        <v>313</v>
      </c>
      <c r="C134" s="93">
        <f t="shared" ref="C134:G134" si="104">SUM(C122+C129+C133)</f>
        <v>216</v>
      </c>
      <c r="D134" s="93">
        <f t="shared" si="104"/>
        <v>97</v>
      </c>
      <c r="E134" s="93">
        <f t="shared" si="104"/>
        <v>0</v>
      </c>
      <c r="F134" s="94">
        <f t="shared" si="76"/>
        <v>0.69009584664536738</v>
      </c>
      <c r="G134" s="93">
        <f t="shared" si="104"/>
        <v>0</v>
      </c>
      <c r="H134" s="93">
        <f t="shared" ref="H134" si="105">SUM(H122+H129+H133)</f>
        <v>17</v>
      </c>
      <c r="I134" s="93">
        <f t="shared" ref="I134" si="106">SUM(I122+I129+I133)</f>
        <v>25</v>
      </c>
      <c r="J134" s="93">
        <f t="shared" ref="J134" si="107">SUM(J122+J129+J133)</f>
        <v>18</v>
      </c>
      <c r="K134" s="93">
        <f t="shared" ref="K134" si="108">SUM(K122+K129+K133)</f>
        <v>0</v>
      </c>
      <c r="L134" s="93">
        <f t="shared" ref="L134" si="109">SUM(L122+L129+L133)</f>
        <v>0</v>
      </c>
      <c r="M134" s="93">
        <f t="shared" ref="M134:O134" si="110">SUM(M122+M129+M133)</f>
        <v>5</v>
      </c>
      <c r="N134" s="19">
        <f t="shared" si="33"/>
        <v>0.28017241379310343</v>
      </c>
      <c r="O134" s="93">
        <f t="shared" si="110"/>
        <v>167</v>
      </c>
      <c r="P134" s="93">
        <f t="shared" ref="P134" si="111">SUM(P122+P129+P133)</f>
        <v>71</v>
      </c>
      <c r="Q134" s="93">
        <f t="shared" ref="Q134" si="112">SUM(Q122+Q129+Q133)</f>
        <v>10</v>
      </c>
      <c r="R134" s="129"/>
    </row>
    <row r="135" spans="1:18" x14ac:dyDescent="0.6">
      <c r="A135" s="95" t="s">
        <v>127</v>
      </c>
      <c r="B135" s="93"/>
      <c r="C135" s="93"/>
      <c r="D135" s="93"/>
      <c r="E135" s="93"/>
      <c r="F135" s="94"/>
      <c r="G135" s="93"/>
      <c r="H135" s="93"/>
      <c r="I135" s="93"/>
      <c r="J135" s="93"/>
      <c r="K135" s="93"/>
      <c r="L135" s="93"/>
      <c r="M135" s="93"/>
      <c r="N135" s="15"/>
      <c r="O135" s="93"/>
      <c r="P135" s="93"/>
      <c r="Q135" s="93"/>
      <c r="R135" s="129"/>
    </row>
    <row r="136" spans="1:18" x14ac:dyDescent="0.6">
      <c r="A136" s="97" t="s">
        <v>128</v>
      </c>
      <c r="B136" s="89">
        <v>23</v>
      </c>
      <c r="C136" s="89">
        <v>14</v>
      </c>
      <c r="D136" s="89">
        <v>9</v>
      </c>
      <c r="E136" s="89">
        <v>0</v>
      </c>
      <c r="F136" s="90">
        <f t="shared" ref="F136:F144" si="113">C136/B136</f>
        <v>0.60869565217391308</v>
      </c>
      <c r="G136" s="89">
        <v>0</v>
      </c>
      <c r="H136" s="89">
        <v>0</v>
      </c>
      <c r="I136" s="89">
        <v>0</v>
      </c>
      <c r="J136" s="89">
        <v>1</v>
      </c>
      <c r="K136" s="89">
        <v>0</v>
      </c>
      <c r="L136" s="89">
        <v>0</v>
      </c>
      <c r="M136" s="89">
        <v>1</v>
      </c>
      <c r="N136" s="15">
        <f t="shared" ref="N136:N144" si="114">(G136+H136+I136+J136+K136+L136+M136)/(G136+H136+I136+J136+K136+L136+M136+O136)</f>
        <v>0.11764705882352941</v>
      </c>
      <c r="O136" s="89">
        <v>15</v>
      </c>
      <c r="P136" s="89">
        <v>4</v>
      </c>
      <c r="Q136" s="89">
        <v>2</v>
      </c>
      <c r="R136" s="129"/>
    </row>
    <row r="137" spans="1:18" x14ac:dyDescent="0.6">
      <c r="A137" s="97" t="s">
        <v>231</v>
      </c>
      <c r="B137" s="89">
        <v>10</v>
      </c>
      <c r="C137" s="89">
        <v>5</v>
      </c>
      <c r="D137" s="89">
        <v>5</v>
      </c>
      <c r="E137" s="89">
        <v>0</v>
      </c>
      <c r="F137" s="90">
        <f t="shared" si="113"/>
        <v>0.5</v>
      </c>
      <c r="G137" s="89">
        <v>0</v>
      </c>
      <c r="H137" s="89">
        <v>0</v>
      </c>
      <c r="I137" s="89">
        <v>0</v>
      </c>
      <c r="J137" s="89">
        <v>0</v>
      </c>
      <c r="K137" s="89">
        <v>0</v>
      </c>
      <c r="L137" s="89">
        <v>0</v>
      </c>
      <c r="M137" s="89">
        <v>1</v>
      </c>
      <c r="N137" s="15">
        <f t="shared" si="114"/>
        <v>0.1111111111111111</v>
      </c>
      <c r="O137" s="89">
        <v>8</v>
      </c>
      <c r="P137" s="89">
        <v>1</v>
      </c>
      <c r="Q137" s="89">
        <v>0</v>
      </c>
      <c r="R137" s="129"/>
    </row>
    <row r="138" spans="1:18" x14ac:dyDescent="0.6">
      <c r="A138" s="98" t="s">
        <v>22</v>
      </c>
      <c r="B138" s="102">
        <f>SUM(B136:B137)</f>
        <v>33</v>
      </c>
      <c r="C138" s="102">
        <f t="shared" ref="C138:G138" si="115">SUM(C136:C137)</f>
        <v>19</v>
      </c>
      <c r="D138" s="102">
        <f t="shared" si="115"/>
        <v>14</v>
      </c>
      <c r="E138" s="102">
        <f t="shared" si="115"/>
        <v>0</v>
      </c>
      <c r="F138" s="103">
        <f t="shared" si="113"/>
        <v>0.5757575757575758</v>
      </c>
      <c r="G138" s="102">
        <f t="shared" si="115"/>
        <v>0</v>
      </c>
      <c r="H138" s="102">
        <f t="shared" ref="H138" si="116">SUM(H136:H137)</f>
        <v>0</v>
      </c>
      <c r="I138" s="102">
        <f t="shared" ref="I138" si="117">SUM(I136:I137)</f>
        <v>0</v>
      </c>
      <c r="J138" s="102">
        <f t="shared" ref="J138" si="118">SUM(J136:J137)</f>
        <v>1</v>
      </c>
      <c r="K138" s="102">
        <f t="shared" ref="K138" si="119">SUM(K136:K137)</f>
        <v>0</v>
      </c>
      <c r="L138" s="102">
        <f t="shared" ref="L138" si="120">SUM(L136:L137)</f>
        <v>0</v>
      </c>
      <c r="M138" s="102">
        <f t="shared" ref="M138:O138" si="121">SUM(M136:M137)</f>
        <v>2</v>
      </c>
      <c r="N138" s="36">
        <f t="shared" si="114"/>
        <v>0.11538461538461539</v>
      </c>
      <c r="O138" s="102">
        <f t="shared" si="121"/>
        <v>23</v>
      </c>
      <c r="P138" s="102">
        <f t="shared" ref="P138" si="122">SUM(P136:P137)</f>
        <v>5</v>
      </c>
      <c r="Q138" s="102">
        <f t="shared" ref="Q138" si="123">SUM(Q136:Q137)</f>
        <v>2</v>
      </c>
      <c r="R138" s="129"/>
    </row>
    <row r="139" spans="1:18" x14ac:dyDescent="0.6">
      <c r="A139" s="97" t="s">
        <v>130</v>
      </c>
      <c r="B139" s="89">
        <v>22</v>
      </c>
      <c r="C139" s="89">
        <v>15</v>
      </c>
      <c r="D139" s="89">
        <v>7</v>
      </c>
      <c r="E139" s="89">
        <v>0</v>
      </c>
      <c r="F139" s="90">
        <f t="shared" si="113"/>
        <v>0.68181818181818177</v>
      </c>
      <c r="G139" s="89">
        <v>0</v>
      </c>
      <c r="H139" s="89">
        <v>1</v>
      </c>
      <c r="I139" s="89">
        <v>0</v>
      </c>
      <c r="J139" s="89">
        <v>3</v>
      </c>
      <c r="K139" s="89">
        <v>0</v>
      </c>
      <c r="L139" s="89">
        <v>0</v>
      </c>
      <c r="M139" s="89">
        <v>2</v>
      </c>
      <c r="N139" s="15">
        <f t="shared" si="114"/>
        <v>0.2857142857142857</v>
      </c>
      <c r="O139" s="89">
        <v>15</v>
      </c>
      <c r="P139" s="89">
        <v>1</v>
      </c>
      <c r="Q139" s="89">
        <v>0</v>
      </c>
      <c r="R139" s="129"/>
    </row>
    <row r="140" spans="1:18" x14ac:dyDescent="0.6">
      <c r="A140" s="97" t="s">
        <v>131</v>
      </c>
      <c r="B140" s="89">
        <v>6</v>
      </c>
      <c r="C140" s="89">
        <v>3</v>
      </c>
      <c r="D140" s="89">
        <v>3</v>
      </c>
      <c r="E140" s="89">
        <v>0</v>
      </c>
      <c r="F140" s="90">
        <f t="shared" si="113"/>
        <v>0.5</v>
      </c>
      <c r="G140" s="89">
        <v>0</v>
      </c>
      <c r="H140" s="89">
        <v>0</v>
      </c>
      <c r="I140" s="89">
        <v>0</v>
      </c>
      <c r="J140" s="89">
        <v>0</v>
      </c>
      <c r="K140" s="89">
        <v>0</v>
      </c>
      <c r="L140" s="89">
        <v>0</v>
      </c>
      <c r="M140" s="89">
        <v>0</v>
      </c>
      <c r="N140" s="15">
        <f t="shared" si="114"/>
        <v>0</v>
      </c>
      <c r="O140" s="89">
        <v>6</v>
      </c>
      <c r="P140" s="89">
        <v>0</v>
      </c>
      <c r="Q140" s="89">
        <v>0</v>
      </c>
      <c r="R140" s="129"/>
    </row>
    <row r="141" spans="1:18" x14ac:dyDescent="0.6">
      <c r="A141" s="97" t="s">
        <v>232</v>
      </c>
      <c r="B141" s="89">
        <v>34</v>
      </c>
      <c r="C141" s="89">
        <v>15</v>
      </c>
      <c r="D141" s="89">
        <v>19</v>
      </c>
      <c r="E141" s="89">
        <v>0</v>
      </c>
      <c r="F141" s="90">
        <f t="shared" si="113"/>
        <v>0.44117647058823528</v>
      </c>
      <c r="G141" s="89">
        <v>0</v>
      </c>
      <c r="H141" s="89">
        <v>2</v>
      </c>
      <c r="I141" s="89">
        <v>3</v>
      </c>
      <c r="J141" s="89">
        <v>6</v>
      </c>
      <c r="K141" s="89">
        <v>0</v>
      </c>
      <c r="L141" s="89">
        <v>0</v>
      </c>
      <c r="M141" s="89">
        <v>0</v>
      </c>
      <c r="N141" s="15">
        <f t="shared" si="114"/>
        <v>0.34375</v>
      </c>
      <c r="O141" s="89">
        <v>21</v>
      </c>
      <c r="P141" s="89">
        <v>0</v>
      </c>
      <c r="Q141" s="89">
        <v>2</v>
      </c>
      <c r="R141" s="129"/>
    </row>
    <row r="142" spans="1:18" x14ac:dyDescent="0.6">
      <c r="A142" s="98" t="s">
        <v>33</v>
      </c>
      <c r="B142" s="102">
        <f>SUM(B139:B141)</f>
        <v>62</v>
      </c>
      <c r="C142" s="102">
        <f t="shared" ref="C142:G142" si="124">SUM(C139:C141)</f>
        <v>33</v>
      </c>
      <c r="D142" s="102">
        <f t="shared" si="124"/>
        <v>29</v>
      </c>
      <c r="E142" s="102">
        <f t="shared" si="124"/>
        <v>0</v>
      </c>
      <c r="F142" s="103">
        <f t="shared" si="113"/>
        <v>0.532258064516129</v>
      </c>
      <c r="G142" s="102">
        <f t="shared" si="124"/>
        <v>0</v>
      </c>
      <c r="H142" s="102">
        <f t="shared" ref="H142" si="125">SUM(H139:H141)</f>
        <v>3</v>
      </c>
      <c r="I142" s="102">
        <f t="shared" ref="I142" si="126">SUM(I139:I141)</f>
        <v>3</v>
      </c>
      <c r="J142" s="102">
        <f t="shared" ref="J142" si="127">SUM(J139:J141)</f>
        <v>9</v>
      </c>
      <c r="K142" s="102">
        <f t="shared" ref="K142" si="128">SUM(K139:K141)</f>
        <v>0</v>
      </c>
      <c r="L142" s="102">
        <f t="shared" ref="L142" si="129">SUM(L139:L141)</f>
        <v>0</v>
      </c>
      <c r="M142" s="102">
        <f t="shared" ref="M142:O142" si="130">SUM(M139:M141)</f>
        <v>2</v>
      </c>
      <c r="N142" s="36">
        <f t="shared" si="114"/>
        <v>0.28813559322033899</v>
      </c>
      <c r="O142" s="102">
        <f t="shared" si="130"/>
        <v>42</v>
      </c>
      <c r="P142" s="102">
        <f t="shared" ref="P142" si="131">SUM(P139:P141)</f>
        <v>1</v>
      </c>
      <c r="Q142" s="102">
        <f t="shared" ref="Q142" si="132">SUM(Q139:Q141)</f>
        <v>2</v>
      </c>
      <c r="R142" s="129"/>
    </row>
    <row r="143" spans="1:18" x14ac:dyDescent="0.6">
      <c r="A143" s="98" t="s">
        <v>233</v>
      </c>
      <c r="B143" s="93">
        <f>SUM(B138+B142)</f>
        <v>95</v>
      </c>
      <c r="C143" s="93">
        <f t="shared" ref="C143:G143" si="133">SUM(C138+C142)</f>
        <v>52</v>
      </c>
      <c r="D143" s="93">
        <f t="shared" si="133"/>
        <v>43</v>
      </c>
      <c r="E143" s="93">
        <f t="shared" si="133"/>
        <v>0</v>
      </c>
      <c r="F143" s="94">
        <f t="shared" si="113"/>
        <v>0.54736842105263162</v>
      </c>
      <c r="G143" s="93">
        <f t="shared" si="133"/>
        <v>0</v>
      </c>
      <c r="H143" s="93">
        <f t="shared" ref="H143" si="134">SUM(H138+H142)</f>
        <v>3</v>
      </c>
      <c r="I143" s="93">
        <f t="shared" ref="I143" si="135">SUM(I138+I142)</f>
        <v>3</v>
      </c>
      <c r="J143" s="93">
        <f t="shared" ref="J143" si="136">SUM(J138+J142)</f>
        <v>10</v>
      </c>
      <c r="K143" s="93">
        <f t="shared" ref="K143" si="137">SUM(K138+K142)</f>
        <v>0</v>
      </c>
      <c r="L143" s="93">
        <f t="shared" ref="L143" si="138">SUM(L138+L142)</f>
        <v>0</v>
      </c>
      <c r="M143" s="93">
        <f t="shared" ref="M143:O143" si="139">SUM(M138+M142)</f>
        <v>4</v>
      </c>
      <c r="N143" s="19">
        <f t="shared" si="114"/>
        <v>0.23529411764705882</v>
      </c>
      <c r="O143" s="93">
        <f t="shared" si="139"/>
        <v>65</v>
      </c>
      <c r="P143" s="93">
        <f t="shared" ref="P143" si="140">SUM(P138+P142)</f>
        <v>6</v>
      </c>
      <c r="Q143" s="93">
        <f t="shared" ref="Q143" si="141">SUM(Q138+Q142)</f>
        <v>4</v>
      </c>
      <c r="R143" s="129"/>
    </row>
    <row r="144" spans="1:18" x14ac:dyDescent="0.6">
      <c r="A144" s="96" t="s">
        <v>234</v>
      </c>
      <c r="B144" s="93">
        <f>C144+D144+E144</f>
        <v>3230</v>
      </c>
      <c r="C144" s="93">
        <f>C27+C45+C62+C74+C117+C134+C143</f>
        <v>2171</v>
      </c>
      <c r="D144" s="93">
        <f t="shared" ref="D144:Q144" si="142">D27+D45+D62+D74+D117+D134+D143</f>
        <v>1059</v>
      </c>
      <c r="E144" s="93">
        <f t="shared" si="142"/>
        <v>0</v>
      </c>
      <c r="F144" s="94">
        <f t="shared" si="113"/>
        <v>0.67213622291021669</v>
      </c>
      <c r="G144" s="93">
        <f t="shared" si="142"/>
        <v>7</v>
      </c>
      <c r="H144" s="93">
        <f t="shared" si="142"/>
        <v>201</v>
      </c>
      <c r="I144" s="93">
        <f t="shared" si="142"/>
        <v>285</v>
      </c>
      <c r="J144" s="93">
        <f t="shared" si="142"/>
        <v>267</v>
      </c>
      <c r="K144" s="93">
        <f t="shared" si="142"/>
        <v>13</v>
      </c>
      <c r="L144" s="93">
        <f t="shared" si="142"/>
        <v>1</v>
      </c>
      <c r="M144" s="93">
        <f t="shared" si="142"/>
        <v>79</v>
      </c>
      <c r="N144" s="19">
        <f t="shared" si="114"/>
        <v>0.31522542498152256</v>
      </c>
      <c r="O144" s="93">
        <f t="shared" si="142"/>
        <v>1853</v>
      </c>
      <c r="P144" s="93">
        <f t="shared" si="142"/>
        <v>436</v>
      </c>
      <c r="Q144" s="93">
        <f t="shared" si="142"/>
        <v>88</v>
      </c>
      <c r="R144" s="133"/>
    </row>
    <row r="145" spans="1:19" x14ac:dyDescent="0.6">
      <c r="A145" s="101" t="s">
        <v>156</v>
      </c>
      <c r="B145" s="89">
        <v>265</v>
      </c>
      <c r="C145" s="89">
        <v>205</v>
      </c>
      <c r="D145" s="89">
        <v>58</v>
      </c>
      <c r="E145" s="89">
        <v>2</v>
      </c>
      <c r="F145" s="90">
        <f>C145/B145</f>
        <v>0.77358490566037741</v>
      </c>
      <c r="G145" s="89">
        <v>0</v>
      </c>
      <c r="H145" s="89">
        <v>12</v>
      </c>
      <c r="I145" s="89">
        <v>16</v>
      </c>
      <c r="J145" s="89">
        <v>9</v>
      </c>
      <c r="K145" s="89">
        <v>1</v>
      </c>
      <c r="L145" s="89">
        <v>0</v>
      </c>
      <c r="M145" s="89">
        <v>6</v>
      </c>
      <c r="N145" s="15">
        <f>(G145+H145+I145+J145+K145+L145+M145)/(G145+H145+I145+J145+K145+L145+M145+O145)</f>
        <v>0.36974789915966388</v>
      </c>
      <c r="O145" s="89">
        <v>75</v>
      </c>
      <c r="P145" s="89">
        <v>29</v>
      </c>
      <c r="Q145" s="89">
        <v>117</v>
      </c>
      <c r="R145" s="129"/>
      <c r="S145" s="129"/>
    </row>
    <row r="146" spans="1:19" x14ac:dyDescent="0.6">
      <c r="A146" s="76" t="s">
        <v>140</v>
      </c>
      <c r="B146" s="60"/>
      <c r="C146" s="61"/>
      <c r="D146" s="61"/>
      <c r="E146" s="61"/>
      <c r="F146" s="61"/>
      <c r="G146" s="61"/>
      <c r="H146" s="61"/>
      <c r="I146" s="61"/>
      <c r="J146" s="61"/>
      <c r="K146" s="61"/>
      <c r="L146" s="61"/>
      <c r="M146" s="61"/>
      <c r="N146" s="60"/>
      <c r="O146" s="61"/>
      <c r="P146" s="61"/>
      <c r="Q146" s="59"/>
      <c r="R146"/>
      <c r="S146"/>
    </row>
    <row r="147" spans="1:19" x14ac:dyDescent="0.6">
      <c r="A147" s="77" t="s">
        <v>141</v>
      </c>
      <c r="B147" s="60"/>
      <c r="C147" s="61"/>
      <c r="D147" s="61"/>
      <c r="E147" s="61"/>
      <c r="F147" s="61"/>
      <c r="G147" s="61"/>
      <c r="H147" s="61"/>
      <c r="I147" s="61"/>
      <c r="J147" s="61"/>
      <c r="K147" s="61"/>
      <c r="L147" s="61"/>
      <c r="M147" s="61"/>
      <c r="N147" s="60"/>
      <c r="O147" s="61"/>
      <c r="P147" s="61"/>
      <c r="Q147" s="59"/>
      <c r="R147"/>
      <c r="S147"/>
    </row>
  </sheetData>
  <phoneticPr fontId="15" type="noConversion"/>
  <pageMargins left="0.7" right="0.7" top="0.75" bottom="0.75" header="0.3" footer="0.3"/>
  <pageSetup scale="46" orientation="landscape" r:id="rId1"/>
  <headerFooter>
    <oddHeader xml:space="preserve">&amp;L&amp;"-,Bold"&amp;11Program Level Data&amp;C&amp;"-,Bold"&amp;11Table 37&amp;R&amp;"-,Bold"&amp;11Graduate Program Enrollment by Gender and Ethnicity </oddHeader>
    <oddFooter>&amp;L&amp;"-,Bold"&amp;11Office of Institutional Research, UMass Boston</oddFooter>
  </headerFooter>
  <rowBreaks count="2" manualBreakCount="2">
    <brk id="62" max="16" man="1"/>
    <brk id="117" max="16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154"/>
  <sheetViews>
    <sheetView zoomScaleNormal="100" workbookViewId="0">
      <selection activeCell="A169" sqref="A169"/>
    </sheetView>
  </sheetViews>
  <sheetFormatPr defaultColWidth="8.84765625" defaultRowHeight="15.6" x14ac:dyDescent="0.6"/>
  <cols>
    <col min="1" max="1" width="42.84765625" customWidth="1"/>
    <col min="2" max="2" width="5.59765625" customWidth="1"/>
    <col min="3" max="3" width="7.34765625" customWidth="1"/>
    <col min="4" max="4" width="5.59765625" customWidth="1"/>
    <col min="8" max="8" width="6.34765625" customWidth="1"/>
    <col min="9" max="9" width="9.84765625" customWidth="1"/>
    <col min="13" max="13" width="8.09765625" customWidth="1"/>
    <col min="15" max="15" width="6" customWidth="1"/>
  </cols>
  <sheetData>
    <row r="1" spans="1:17" ht="20.399999999999999" x14ac:dyDescent="0.75">
      <c r="A1" s="12" t="s">
        <v>235</v>
      </c>
    </row>
    <row r="2" spans="1:17" ht="75.75" customHeight="1" thickBot="1" x14ac:dyDescent="0.65">
      <c r="A2" s="4"/>
      <c r="B2" s="13" t="s">
        <v>1</v>
      </c>
      <c r="C2" s="13" t="s">
        <v>158</v>
      </c>
      <c r="D2" s="13" t="s">
        <v>159</v>
      </c>
      <c r="E2" s="13" t="s">
        <v>160</v>
      </c>
      <c r="F2" s="14" t="s">
        <v>161</v>
      </c>
      <c r="G2" s="14" t="s">
        <v>162</v>
      </c>
      <c r="H2" s="13" t="s">
        <v>163</v>
      </c>
      <c r="I2" s="14" t="s">
        <v>164</v>
      </c>
      <c r="J2" s="14" t="s">
        <v>165</v>
      </c>
      <c r="K2" s="14" t="s">
        <v>166</v>
      </c>
      <c r="L2" s="14" t="s">
        <v>167</v>
      </c>
      <c r="M2" s="14" t="s">
        <v>168</v>
      </c>
      <c r="N2" s="14" t="s">
        <v>169</v>
      </c>
      <c r="O2" s="13" t="s">
        <v>170</v>
      </c>
      <c r="P2" s="14" t="s">
        <v>171</v>
      </c>
      <c r="Q2" s="13" t="s">
        <v>160</v>
      </c>
    </row>
    <row r="3" spans="1:17" x14ac:dyDescent="0.6">
      <c r="A3" s="8" t="s">
        <v>172</v>
      </c>
      <c r="B3" s="5"/>
      <c r="C3" s="5"/>
      <c r="D3" s="5"/>
      <c r="E3" s="5"/>
      <c r="F3" s="6"/>
      <c r="G3" s="6"/>
      <c r="H3" s="5"/>
      <c r="I3" s="6"/>
      <c r="J3" s="6"/>
      <c r="K3" s="6"/>
      <c r="L3" s="6"/>
      <c r="M3" s="6"/>
      <c r="N3" s="6"/>
      <c r="O3" s="5"/>
      <c r="P3" s="6"/>
      <c r="Q3" s="5"/>
    </row>
    <row r="4" spans="1:17" x14ac:dyDescent="0.6">
      <c r="A4" s="16" t="s">
        <v>153</v>
      </c>
      <c r="B4" s="86">
        <v>13</v>
      </c>
      <c r="C4" s="86">
        <v>10</v>
      </c>
      <c r="D4" s="86">
        <v>3</v>
      </c>
      <c r="E4" s="86">
        <v>0</v>
      </c>
      <c r="F4" s="23">
        <f>C4/B4</f>
        <v>0.76923076923076927</v>
      </c>
      <c r="G4" s="86">
        <v>0</v>
      </c>
      <c r="H4" s="86">
        <v>0</v>
      </c>
      <c r="I4" s="86">
        <v>0</v>
      </c>
      <c r="J4" s="86">
        <v>2</v>
      </c>
      <c r="K4" s="86">
        <v>0</v>
      </c>
      <c r="L4" s="86">
        <v>0</v>
      </c>
      <c r="M4" s="86">
        <v>0</v>
      </c>
      <c r="N4" s="15">
        <f>(G4+H4+I4+J4+K4+L4+M4)/(G4+H4+I4+J4+K4+L4+M4+O4)</f>
        <v>0.33333333333333331</v>
      </c>
      <c r="O4" s="86">
        <v>4</v>
      </c>
      <c r="P4" s="86">
        <v>6</v>
      </c>
      <c r="Q4" s="86">
        <v>1</v>
      </c>
    </row>
    <row r="5" spans="1:17" x14ac:dyDescent="0.6">
      <c r="A5" s="16" t="s">
        <v>19</v>
      </c>
      <c r="B5" s="86">
        <v>46</v>
      </c>
      <c r="C5" s="86">
        <v>36</v>
      </c>
      <c r="D5" s="86">
        <v>10</v>
      </c>
      <c r="E5" s="86">
        <v>0</v>
      </c>
      <c r="F5" s="23">
        <f t="shared" ref="F5:F61" si="0">C5/B5</f>
        <v>0.78260869565217395</v>
      </c>
      <c r="G5" s="86">
        <v>0</v>
      </c>
      <c r="H5" s="86">
        <v>5</v>
      </c>
      <c r="I5" s="86">
        <v>6</v>
      </c>
      <c r="J5" s="86">
        <v>8</v>
      </c>
      <c r="K5" s="86">
        <v>0</v>
      </c>
      <c r="L5" s="86">
        <v>0</v>
      </c>
      <c r="M5" s="86">
        <v>3</v>
      </c>
      <c r="N5" s="15">
        <f>(G5+H5+I5+J5+K5+L5+M5)/(G5+H5+I5+J5+K5+L5+M5+O5)</f>
        <v>0.52380952380952384</v>
      </c>
      <c r="O5" s="86">
        <v>20</v>
      </c>
      <c r="P5" s="86">
        <v>4</v>
      </c>
      <c r="Q5" s="86">
        <v>0</v>
      </c>
    </row>
    <row r="6" spans="1:17" x14ac:dyDescent="0.6">
      <c r="A6" s="16" t="s">
        <v>20</v>
      </c>
      <c r="B6" s="86">
        <v>18</v>
      </c>
      <c r="C6" s="86">
        <v>15</v>
      </c>
      <c r="D6" s="86">
        <v>3</v>
      </c>
      <c r="E6" s="86">
        <v>0</v>
      </c>
      <c r="F6" s="23">
        <f>C6/B6</f>
        <v>0.83333333333333337</v>
      </c>
      <c r="G6" s="86">
        <v>1</v>
      </c>
      <c r="H6" s="86">
        <v>0</v>
      </c>
      <c r="I6" s="86">
        <v>2</v>
      </c>
      <c r="J6" s="86">
        <v>1</v>
      </c>
      <c r="K6" s="86">
        <v>0</v>
      </c>
      <c r="L6" s="86">
        <v>0</v>
      </c>
      <c r="M6" s="86">
        <v>2</v>
      </c>
      <c r="N6" s="15">
        <f>(G6+H6+I6+J6+K6+L6+M6)/(G6+H6+I6+J6+K6+L6+M6+O6)</f>
        <v>0.42857142857142855</v>
      </c>
      <c r="O6" s="86">
        <v>8</v>
      </c>
      <c r="P6" s="86">
        <v>3</v>
      </c>
      <c r="Q6" s="86">
        <v>1</v>
      </c>
    </row>
    <row r="7" spans="1:17" x14ac:dyDescent="0.6">
      <c r="A7" s="16" t="s">
        <v>21</v>
      </c>
      <c r="B7" s="86">
        <v>29</v>
      </c>
      <c r="C7" s="86">
        <v>23</v>
      </c>
      <c r="D7" s="86">
        <v>6</v>
      </c>
      <c r="E7" s="86">
        <v>0</v>
      </c>
      <c r="F7" s="23">
        <f t="shared" si="0"/>
        <v>0.7931034482758621</v>
      </c>
      <c r="G7" s="86">
        <v>0</v>
      </c>
      <c r="H7" s="86">
        <v>2</v>
      </c>
      <c r="I7" s="86">
        <v>2</v>
      </c>
      <c r="J7" s="86">
        <v>2</v>
      </c>
      <c r="K7" s="86">
        <v>0</v>
      </c>
      <c r="L7" s="86">
        <v>0</v>
      </c>
      <c r="M7" s="86">
        <v>1</v>
      </c>
      <c r="N7" s="15">
        <f t="shared" ref="N7:N61" si="1">(G7+H7+I7+J7+K7+L7+M7)/(G7+H7+I7+J7+K7+L7+M7+O7)</f>
        <v>0.25</v>
      </c>
      <c r="O7" s="86">
        <v>21</v>
      </c>
      <c r="P7" s="86">
        <v>0</v>
      </c>
      <c r="Q7" s="86">
        <v>1</v>
      </c>
    </row>
    <row r="8" spans="1:17" x14ac:dyDescent="0.6">
      <c r="A8" s="17" t="s">
        <v>22</v>
      </c>
      <c r="B8" s="24">
        <f>SUM(B4:B7)</f>
        <v>106</v>
      </c>
      <c r="C8" s="24">
        <f t="shared" ref="C8:Q8" si="2">SUM(C4:C7)</f>
        <v>84</v>
      </c>
      <c r="D8" s="24">
        <f t="shared" si="2"/>
        <v>22</v>
      </c>
      <c r="E8" s="24">
        <f t="shared" si="2"/>
        <v>0</v>
      </c>
      <c r="F8" s="25">
        <f t="shared" si="0"/>
        <v>0.79245283018867929</v>
      </c>
      <c r="G8" s="24">
        <f t="shared" si="2"/>
        <v>1</v>
      </c>
      <c r="H8" s="24">
        <f t="shared" si="2"/>
        <v>7</v>
      </c>
      <c r="I8" s="24">
        <f t="shared" si="2"/>
        <v>10</v>
      </c>
      <c r="J8" s="24">
        <f t="shared" si="2"/>
        <v>13</v>
      </c>
      <c r="K8" s="24">
        <f t="shared" si="2"/>
        <v>0</v>
      </c>
      <c r="L8" s="24">
        <f t="shared" si="2"/>
        <v>0</v>
      </c>
      <c r="M8" s="24">
        <f t="shared" si="2"/>
        <v>6</v>
      </c>
      <c r="N8" s="20">
        <f t="shared" si="1"/>
        <v>0.41111111111111109</v>
      </c>
      <c r="O8" s="24">
        <f t="shared" si="2"/>
        <v>53</v>
      </c>
      <c r="P8" s="24">
        <f t="shared" si="2"/>
        <v>13</v>
      </c>
      <c r="Q8" s="24">
        <f t="shared" si="2"/>
        <v>3</v>
      </c>
    </row>
    <row r="9" spans="1:17" x14ac:dyDescent="0.6">
      <c r="A9" s="16" t="s">
        <v>23</v>
      </c>
      <c r="B9" s="86">
        <v>21</v>
      </c>
      <c r="C9" s="86">
        <v>16</v>
      </c>
      <c r="D9" s="86">
        <v>5</v>
      </c>
      <c r="E9" s="86">
        <v>0</v>
      </c>
      <c r="F9" s="23">
        <f t="shared" si="0"/>
        <v>0.76190476190476186</v>
      </c>
      <c r="G9" s="86">
        <v>0</v>
      </c>
      <c r="H9" s="86">
        <v>1</v>
      </c>
      <c r="I9" s="86">
        <v>4</v>
      </c>
      <c r="J9" s="86">
        <v>0</v>
      </c>
      <c r="K9" s="86">
        <v>0</v>
      </c>
      <c r="L9" s="86">
        <v>0</v>
      </c>
      <c r="M9" s="86">
        <v>1</v>
      </c>
      <c r="N9" s="15">
        <f t="shared" si="1"/>
        <v>0.2857142857142857</v>
      </c>
      <c r="O9" s="86">
        <v>15</v>
      </c>
      <c r="P9" s="86">
        <v>0</v>
      </c>
      <c r="Q9" s="86">
        <v>0</v>
      </c>
    </row>
    <row r="10" spans="1:17" x14ac:dyDescent="0.6">
      <c r="A10" s="16" t="s">
        <v>24</v>
      </c>
      <c r="B10" s="86">
        <v>12</v>
      </c>
      <c r="C10" s="86">
        <v>6</v>
      </c>
      <c r="D10" s="86">
        <v>6</v>
      </c>
      <c r="E10" s="86">
        <v>0</v>
      </c>
      <c r="F10" s="23">
        <f t="shared" si="0"/>
        <v>0.5</v>
      </c>
      <c r="G10" s="86">
        <v>0</v>
      </c>
      <c r="H10" s="86">
        <v>0</v>
      </c>
      <c r="I10" s="86">
        <v>0</v>
      </c>
      <c r="J10" s="86">
        <v>3</v>
      </c>
      <c r="K10" s="86">
        <v>0</v>
      </c>
      <c r="L10" s="86">
        <v>0</v>
      </c>
      <c r="M10" s="86">
        <v>0</v>
      </c>
      <c r="N10" s="15">
        <f t="shared" si="1"/>
        <v>0.33333333333333331</v>
      </c>
      <c r="O10" s="86">
        <v>6</v>
      </c>
      <c r="P10" s="86">
        <v>3</v>
      </c>
      <c r="Q10" s="86">
        <v>0</v>
      </c>
    </row>
    <row r="11" spans="1:17" x14ac:dyDescent="0.6">
      <c r="A11" s="16" t="s">
        <v>25</v>
      </c>
      <c r="B11" s="86">
        <v>141</v>
      </c>
      <c r="C11" s="86">
        <v>95</v>
      </c>
      <c r="D11" s="86">
        <v>45</v>
      </c>
      <c r="E11" s="86">
        <v>1</v>
      </c>
      <c r="F11" s="23">
        <f t="shared" si="0"/>
        <v>0.67375886524822692</v>
      </c>
      <c r="G11" s="86">
        <v>1</v>
      </c>
      <c r="H11" s="86">
        <v>2</v>
      </c>
      <c r="I11" s="86">
        <v>3</v>
      </c>
      <c r="J11" s="86">
        <v>18</v>
      </c>
      <c r="K11" s="86">
        <v>0</v>
      </c>
      <c r="L11" s="86">
        <v>0</v>
      </c>
      <c r="M11" s="86">
        <v>7</v>
      </c>
      <c r="N11" s="15">
        <f t="shared" si="1"/>
        <v>0.23846153846153847</v>
      </c>
      <c r="O11" s="86">
        <v>99</v>
      </c>
      <c r="P11" s="86">
        <v>4</v>
      </c>
      <c r="Q11" s="86">
        <v>7</v>
      </c>
    </row>
    <row r="12" spans="1:17" x14ac:dyDescent="0.6">
      <c r="A12" s="16" t="s">
        <v>26</v>
      </c>
      <c r="B12" s="86">
        <v>20</v>
      </c>
      <c r="C12" s="86">
        <v>13</v>
      </c>
      <c r="D12" s="86">
        <v>7</v>
      </c>
      <c r="E12" s="86">
        <v>0</v>
      </c>
      <c r="F12" s="23">
        <f t="shared" si="0"/>
        <v>0.65</v>
      </c>
      <c r="G12" s="86">
        <v>0</v>
      </c>
      <c r="H12" s="86">
        <v>0</v>
      </c>
      <c r="I12" s="86">
        <v>2</v>
      </c>
      <c r="J12" s="86">
        <v>3</v>
      </c>
      <c r="K12" s="86">
        <v>0</v>
      </c>
      <c r="L12" s="86">
        <v>0</v>
      </c>
      <c r="M12" s="86">
        <v>0</v>
      </c>
      <c r="N12" s="15">
        <f t="shared" si="1"/>
        <v>0.29411764705882354</v>
      </c>
      <c r="O12" s="86">
        <v>12</v>
      </c>
      <c r="P12" s="86">
        <v>1</v>
      </c>
      <c r="Q12" s="86">
        <v>2</v>
      </c>
    </row>
    <row r="13" spans="1:17" x14ac:dyDescent="0.6">
      <c r="A13" s="16" t="s">
        <v>144</v>
      </c>
      <c r="B13" s="22">
        <v>0</v>
      </c>
      <c r="C13" s="22">
        <v>0</v>
      </c>
      <c r="D13" s="22">
        <v>0</v>
      </c>
      <c r="E13" s="22">
        <v>0</v>
      </c>
      <c r="F13" s="23" t="e">
        <f t="shared" si="0"/>
        <v>#DIV/0!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  <c r="M13" s="22">
        <v>0</v>
      </c>
      <c r="N13" s="15" t="e">
        <f t="shared" si="1"/>
        <v>#DIV/0!</v>
      </c>
      <c r="O13" s="22">
        <v>0</v>
      </c>
      <c r="P13" s="22">
        <v>0</v>
      </c>
      <c r="Q13" s="22">
        <v>0</v>
      </c>
    </row>
    <row r="14" spans="1:17" x14ac:dyDescent="0.6">
      <c r="A14" s="16" t="s">
        <v>27</v>
      </c>
      <c r="B14" s="86">
        <v>31</v>
      </c>
      <c r="C14" s="86">
        <v>22</v>
      </c>
      <c r="D14" s="86">
        <v>9</v>
      </c>
      <c r="E14" s="86">
        <v>0</v>
      </c>
      <c r="F14" s="23">
        <f t="shared" si="0"/>
        <v>0.70967741935483875</v>
      </c>
      <c r="G14" s="86">
        <v>0</v>
      </c>
      <c r="H14" s="86">
        <v>0</v>
      </c>
      <c r="I14" s="86">
        <v>0</v>
      </c>
      <c r="J14" s="86">
        <v>0</v>
      </c>
      <c r="K14" s="86">
        <v>0</v>
      </c>
      <c r="L14" s="86">
        <v>0</v>
      </c>
      <c r="M14" s="86">
        <v>2</v>
      </c>
      <c r="N14" s="15">
        <f t="shared" si="1"/>
        <v>6.4516129032258063E-2</v>
      </c>
      <c r="O14" s="86">
        <v>29</v>
      </c>
      <c r="P14" s="86">
        <v>0</v>
      </c>
      <c r="Q14" s="86">
        <v>0</v>
      </c>
    </row>
    <row r="15" spans="1:17" x14ac:dyDescent="0.6">
      <c r="A15" s="16" t="s">
        <v>29</v>
      </c>
      <c r="B15" s="86">
        <v>58</v>
      </c>
      <c r="C15" s="86">
        <v>40</v>
      </c>
      <c r="D15" s="86">
        <v>18</v>
      </c>
      <c r="E15" s="86">
        <v>0</v>
      </c>
      <c r="F15" s="23">
        <f t="shared" si="0"/>
        <v>0.68965517241379315</v>
      </c>
      <c r="G15" s="86">
        <v>0</v>
      </c>
      <c r="H15" s="86">
        <v>0</v>
      </c>
      <c r="I15" s="86">
        <v>2</v>
      </c>
      <c r="J15" s="86">
        <v>3</v>
      </c>
      <c r="K15" s="86">
        <v>0</v>
      </c>
      <c r="L15" s="86">
        <v>0</v>
      </c>
      <c r="M15" s="86">
        <v>1</v>
      </c>
      <c r="N15" s="15">
        <f t="shared" si="1"/>
        <v>0.11320754716981132</v>
      </c>
      <c r="O15" s="86">
        <v>47</v>
      </c>
      <c r="P15" s="86">
        <v>3</v>
      </c>
      <c r="Q15" s="86">
        <v>2</v>
      </c>
    </row>
    <row r="16" spans="1:17" x14ac:dyDescent="0.6">
      <c r="A16" s="16" t="s">
        <v>30</v>
      </c>
      <c r="B16" s="86">
        <v>43</v>
      </c>
      <c r="C16" s="86">
        <v>25</v>
      </c>
      <c r="D16" s="86">
        <v>18</v>
      </c>
      <c r="E16" s="86">
        <v>0</v>
      </c>
      <c r="F16" s="23">
        <f t="shared" si="0"/>
        <v>0.58139534883720934</v>
      </c>
      <c r="G16" s="86">
        <v>0</v>
      </c>
      <c r="H16" s="86">
        <v>1</v>
      </c>
      <c r="I16" s="86">
        <v>1</v>
      </c>
      <c r="J16" s="86">
        <v>0</v>
      </c>
      <c r="K16" s="86">
        <v>0</v>
      </c>
      <c r="L16" s="86">
        <v>0</v>
      </c>
      <c r="M16" s="86">
        <v>2</v>
      </c>
      <c r="N16" s="15">
        <f t="shared" si="1"/>
        <v>0.1</v>
      </c>
      <c r="O16" s="86">
        <v>36</v>
      </c>
      <c r="P16" s="86">
        <v>1</v>
      </c>
      <c r="Q16" s="86">
        <v>2</v>
      </c>
    </row>
    <row r="17" spans="1:17" x14ac:dyDescent="0.6">
      <c r="A17" s="16" t="s">
        <v>31</v>
      </c>
      <c r="B17" s="86">
        <v>82</v>
      </c>
      <c r="C17" s="86">
        <v>45</v>
      </c>
      <c r="D17" s="86">
        <v>37</v>
      </c>
      <c r="E17" s="86">
        <v>0</v>
      </c>
      <c r="F17" s="23">
        <f t="shared" si="0"/>
        <v>0.54878048780487809</v>
      </c>
      <c r="G17" s="86">
        <v>0</v>
      </c>
      <c r="H17" s="86">
        <v>1</v>
      </c>
      <c r="I17" s="86">
        <v>3</v>
      </c>
      <c r="J17" s="86">
        <v>4</v>
      </c>
      <c r="K17" s="86">
        <v>0</v>
      </c>
      <c r="L17" s="86">
        <v>0</v>
      </c>
      <c r="M17" s="86">
        <v>0</v>
      </c>
      <c r="N17" s="15">
        <f t="shared" si="1"/>
        <v>0.10126582278481013</v>
      </c>
      <c r="O17" s="86">
        <v>71</v>
      </c>
      <c r="P17" s="86">
        <v>1</v>
      </c>
      <c r="Q17" s="86">
        <v>2</v>
      </c>
    </row>
    <row r="18" spans="1:17" x14ac:dyDescent="0.6">
      <c r="A18" s="16" t="s">
        <v>173</v>
      </c>
      <c r="B18" s="22">
        <v>0</v>
      </c>
      <c r="C18" s="22">
        <v>0</v>
      </c>
      <c r="D18" s="22">
        <v>0</v>
      </c>
      <c r="E18" s="22">
        <v>0</v>
      </c>
      <c r="F18" s="23" t="e">
        <f t="shared" si="0"/>
        <v>#DIV/0!</v>
      </c>
      <c r="G18" s="22">
        <v>0</v>
      </c>
      <c r="H18" s="22">
        <v>0</v>
      </c>
      <c r="I18" s="22">
        <v>0</v>
      </c>
      <c r="J18" s="22">
        <v>0</v>
      </c>
      <c r="K18" s="22">
        <v>0</v>
      </c>
      <c r="L18" s="22">
        <v>0</v>
      </c>
      <c r="M18" s="22">
        <v>0</v>
      </c>
      <c r="N18" s="15" t="e">
        <f t="shared" si="1"/>
        <v>#DIV/0!</v>
      </c>
      <c r="O18" s="22">
        <v>0</v>
      </c>
      <c r="P18" s="22">
        <v>0</v>
      </c>
      <c r="Q18" s="22">
        <v>0</v>
      </c>
    </row>
    <row r="19" spans="1:17" x14ac:dyDescent="0.6">
      <c r="A19" s="16" t="s">
        <v>32</v>
      </c>
      <c r="B19" s="86">
        <v>15</v>
      </c>
      <c r="C19" s="86">
        <v>6</v>
      </c>
      <c r="D19" s="86">
        <v>9</v>
      </c>
      <c r="E19" s="86">
        <v>0</v>
      </c>
      <c r="F19" s="23">
        <f t="shared" si="0"/>
        <v>0.4</v>
      </c>
      <c r="G19" s="86">
        <v>0</v>
      </c>
      <c r="H19" s="86">
        <v>0</v>
      </c>
      <c r="I19" s="86">
        <v>0</v>
      </c>
      <c r="J19" s="86">
        <v>1</v>
      </c>
      <c r="K19" s="86">
        <v>0</v>
      </c>
      <c r="L19" s="86">
        <v>0</v>
      </c>
      <c r="M19" s="86">
        <v>0</v>
      </c>
      <c r="N19" s="15">
        <f t="shared" si="1"/>
        <v>8.3333333333333329E-2</v>
      </c>
      <c r="O19" s="86">
        <v>11</v>
      </c>
      <c r="P19" s="86">
        <v>0</v>
      </c>
      <c r="Q19" s="86">
        <v>3</v>
      </c>
    </row>
    <row r="20" spans="1:17" x14ac:dyDescent="0.6">
      <c r="A20" s="16" t="s">
        <v>174</v>
      </c>
      <c r="B20" s="86">
        <v>20</v>
      </c>
      <c r="C20" s="86">
        <v>14</v>
      </c>
      <c r="D20" s="86">
        <v>6</v>
      </c>
      <c r="E20" s="86">
        <v>0</v>
      </c>
      <c r="F20" s="23">
        <f t="shared" si="0"/>
        <v>0.7</v>
      </c>
      <c r="G20" s="86">
        <v>0</v>
      </c>
      <c r="H20" s="86">
        <v>3</v>
      </c>
      <c r="I20" s="86">
        <v>0</v>
      </c>
      <c r="J20" s="86">
        <v>7</v>
      </c>
      <c r="K20" s="86">
        <v>0</v>
      </c>
      <c r="L20" s="86">
        <v>0</v>
      </c>
      <c r="M20" s="86">
        <v>3</v>
      </c>
      <c r="N20" s="15">
        <f t="shared" si="1"/>
        <v>0.8125</v>
      </c>
      <c r="O20" s="86">
        <v>3</v>
      </c>
      <c r="P20" s="86">
        <v>3</v>
      </c>
      <c r="Q20" s="86">
        <v>1</v>
      </c>
    </row>
    <row r="21" spans="1:17" x14ac:dyDescent="0.6">
      <c r="A21" s="18" t="s">
        <v>33</v>
      </c>
      <c r="B21" s="26">
        <f>SUM(B9:B20)</f>
        <v>443</v>
      </c>
      <c r="C21" s="26">
        <f>SUM(C9:C20)</f>
        <v>282</v>
      </c>
      <c r="D21" s="26">
        <f>SUM(D9:D20)</f>
        <v>160</v>
      </c>
      <c r="E21" s="26">
        <f>SUM(E9:E20)</f>
        <v>1</v>
      </c>
      <c r="F21" s="25">
        <f t="shared" si="0"/>
        <v>0.63656884875846498</v>
      </c>
      <c r="G21" s="26">
        <f t="shared" ref="G21:M21" si="3">SUM(G9:G20)</f>
        <v>1</v>
      </c>
      <c r="H21" s="26">
        <f t="shared" si="3"/>
        <v>8</v>
      </c>
      <c r="I21" s="26">
        <f t="shared" si="3"/>
        <v>15</v>
      </c>
      <c r="J21" s="26">
        <f t="shared" si="3"/>
        <v>39</v>
      </c>
      <c r="K21" s="26">
        <f t="shared" si="3"/>
        <v>0</v>
      </c>
      <c r="L21" s="26">
        <f t="shared" si="3"/>
        <v>0</v>
      </c>
      <c r="M21" s="26">
        <f t="shared" si="3"/>
        <v>16</v>
      </c>
      <c r="N21" s="20">
        <f t="shared" si="1"/>
        <v>0.19362745098039216</v>
      </c>
      <c r="O21" s="26">
        <f>SUM(O9:O20)</f>
        <v>329</v>
      </c>
      <c r="P21" s="26">
        <f>SUM(P9:P20)</f>
        <v>16</v>
      </c>
      <c r="Q21" s="26">
        <f>SUM(Q9:Q20)</f>
        <v>19</v>
      </c>
    </row>
    <row r="22" spans="1:17" x14ac:dyDescent="0.6">
      <c r="A22" s="16" t="s">
        <v>175</v>
      </c>
      <c r="B22" s="86">
        <v>4</v>
      </c>
      <c r="C22" s="86">
        <v>3</v>
      </c>
      <c r="D22" s="86">
        <v>1</v>
      </c>
      <c r="E22" s="86">
        <v>0</v>
      </c>
      <c r="F22" s="23">
        <f t="shared" si="0"/>
        <v>0.75</v>
      </c>
      <c r="G22" s="86">
        <v>0</v>
      </c>
      <c r="H22" s="86">
        <v>1</v>
      </c>
      <c r="I22" s="86">
        <v>0</v>
      </c>
      <c r="J22" s="86">
        <v>1</v>
      </c>
      <c r="K22" s="86">
        <v>0</v>
      </c>
      <c r="L22" s="86">
        <v>0</v>
      </c>
      <c r="M22" s="86">
        <v>0</v>
      </c>
      <c r="N22" s="15">
        <f t="shared" si="1"/>
        <v>0.5</v>
      </c>
      <c r="O22" s="86">
        <v>2</v>
      </c>
      <c r="P22" s="86">
        <v>0</v>
      </c>
      <c r="Q22" s="86">
        <v>0</v>
      </c>
    </row>
    <row r="23" spans="1:17" x14ac:dyDescent="0.6">
      <c r="A23" s="16" t="s">
        <v>176</v>
      </c>
      <c r="B23" s="86">
        <v>11</v>
      </c>
      <c r="C23" s="86">
        <v>9</v>
      </c>
      <c r="D23" s="86">
        <v>2</v>
      </c>
      <c r="E23" s="86">
        <v>0</v>
      </c>
      <c r="F23" s="23">
        <f t="shared" si="0"/>
        <v>0.81818181818181823</v>
      </c>
      <c r="G23" s="86">
        <v>0</v>
      </c>
      <c r="H23" s="86">
        <v>1</v>
      </c>
      <c r="I23" s="86">
        <v>1</v>
      </c>
      <c r="J23" s="86">
        <v>0</v>
      </c>
      <c r="K23" s="86">
        <v>0</v>
      </c>
      <c r="L23" s="86">
        <v>0</v>
      </c>
      <c r="M23" s="86">
        <v>1</v>
      </c>
      <c r="N23" s="15">
        <f t="shared" si="1"/>
        <v>0.33333333333333331</v>
      </c>
      <c r="O23" s="86">
        <v>6</v>
      </c>
      <c r="P23" s="86">
        <v>1</v>
      </c>
      <c r="Q23" s="86">
        <v>1</v>
      </c>
    </row>
    <row r="24" spans="1:17" x14ac:dyDescent="0.6">
      <c r="A24" s="16" t="s">
        <v>177</v>
      </c>
      <c r="B24" s="22">
        <v>0</v>
      </c>
      <c r="C24" s="22">
        <v>0</v>
      </c>
      <c r="D24" s="22">
        <v>0</v>
      </c>
      <c r="E24" s="22">
        <v>0</v>
      </c>
      <c r="F24" s="23" t="e">
        <f t="shared" si="0"/>
        <v>#DIV/0!</v>
      </c>
      <c r="G24" s="22">
        <v>0</v>
      </c>
      <c r="H24" s="22">
        <v>0</v>
      </c>
      <c r="I24" s="22">
        <v>0</v>
      </c>
      <c r="J24" s="22">
        <v>0</v>
      </c>
      <c r="K24" s="22">
        <v>0</v>
      </c>
      <c r="L24" s="22">
        <v>0</v>
      </c>
      <c r="M24" s="22">
        <v>0</v>
      </c>
      <c r="N24" s="15" t="e">
        <f t="shared" si="1"/>
        <v>#DIV/0!</v>
      </c>
      <c r="O24" s="22">
        <v>0</v>
      </c>
      <c r="P24" s="22">
        <v>0</v>
      </c>
      <c r="Q24" s="22">
        <v>0</v>
      </c>
    </row>
    <row r="25" spans="1:17" x14ac:dyDescent="0.6">
      <c r="A25" s="18" t="s">
        <v>38</v>
      </c>
      <c r="B25" s="26">
        <f>SUM(B22:B24)</f>
        <v>15</v>
      </c>
      <c r="C25" s="26">
        <f>SUM(C22:C24)</f>
        <v>12</v>
      </c>
      <c r="D25" s="26">
        <f>SUM(D22:D24)</f>
        <v>3</v>
      </c>
      <c r="E25" s="26">
        <f>SUM(E22:E24)</f>
        <v>0</v>
      </c>
      <c r="F25" s="25">
        <f t="shared" si="0"/>
        <v>0.8</v>
      </c>
      <c r="G25" s="26">
        <f t="shared" ref="G25:M25" si="4">SUM(G22:G24)</f>
        <v>0</v>
      </c>
      <c r="H25" s="26">
        <f t="shared" si="4"/>
        <v>2</v>
      </c>
      <c r="I25" s="26">
        <f t="shared" si="4"/>
        <v>1</v>
      </c>
      <c r="J25" s="26">
        <f t="shared" si="4"/>
        <v>1</v>
      </c>
      <c r="K25" s="26">
        <f t="shared" si="4"/>
        <v>0</v>
      </c>
      <c r="L25" s="26">
        <f t="shared" si="4"/>
        <v>0</v>
      </c>
      <c r="M25" s="26">
        <f t="shared" si="4"/>
        <v>1</v>
      </c>
      <c r="N25" s="20">
        <f t="shared" si="1"/>
        <v>0.38461538461538464</v>
      </c>
      <c r="O25" s="26">
        <f>SUM(O22:O24)</f>
        <v>8</v>
      </c>
      <c r="P25" s="26">
        <f>SUM(P22:P24)</f>
        <v>1</v>
      </c>
      <c r="Q25" s="26">
        <f>SUM(Q22:Q24)</f>
        <v>1</v>
      </c>
    </row>
    <row r="26" spans="1:17" x14ac:dyDescent="0.6">
      <c r="A26" s="17" t="s">
        <v>39</v>
      </c>
      <c r="B26" s="27">
        <f>B8+B21+B25</f>
        <v>564</v>
      </c>
      <c r="C26" s="27">
        <f>C8+C21+C25</f>
        <v>378</v>
      </c>
      <c r="D26" s="27">
        <f>D8+D21+D25</f>
        <v>185</v>
      </c>
      <c r="E26" s="27">
        <f>E8+E21+E25</f>
        <v>1</v>
      </c>
      <c r="F26" s="85">
        <f t="shared" si="0"/>
        <v>0.67021276595744683</v>
      </c>
      <c r="G26" s="27">
        <f t="shared" ref="G26:M26" si="5">G8+G21+G25</f>
        <v>2</v>
      </c>
      <c r="H26" s="27">
        <f t="shared" si="5"/>
        <v>17</v>
      </c>
      <c r="I26" s="27">
        <f t="shared" si="5"/>
        <v>26</v>
      </c>
      <c r="J26" s="27">
        <f t="shared" si="5"/>
        <v>53</v>
      </c>
      <c r="K26" s="27">
        <f t="shared" si="5"/>
        <v>0</v>
      </c>
      <c r="L26" s="27">
        <f t="shared" si="5"/>
        <v>0</v>
      </c>
      <c r="M26" s="27">
        <f t="shared" si="5"/>
        <v>23</v>
      </c>
      <c r="N26" s="19">
        <f t="shared" si="1"/>
        <v>0.23679060665362034</v>
      </c>
      <c r="O26" s="27">
        <f>O8+O21+O25</f>
        <v>390</v>
      </c>
      <c r="P26" s="27">
        <f>P8+P21+P25</f>
        <v>30</v>
      </c>
      <c r="Q26" s="27">
        <f>Q8+Q21+Q25</f>
        <v>23</v>
      </c>
    </row>
    <row r="27" spans="1:17" x14ac:dyDescent="0.6">
      <c r="A27" s="8" t="s">
        <v>178</v>
      </c>
      <c r="B27" s="21"/>
      <c r="C27" s="21"/>
      <c r="D27" s="21"/>
      <c r="E27" s="21"/>
      <c r="F27" s="23"/>
      <c r="G27" s="21"/>
      <c r="H27" s="21"/>
      <c r="I27" s="21"/>
      <c r="J27" s="21"/>
      <c r="K27" s="21"/>
      <c r="L27" s="21"/>
      <c r="M27" s="21"/>
      <c r="N27" s="15">
        <v>0</v>
      </c>
      <c r="O27" s="21"/>
      <c r="P27" s="21"/>
      <c r="Q27" s="21"/>
    </row>
    <row r="28" spans="1:17" x14ac:dyDescent="0.6">
      <c r="A28" s="16" t="s">
        <v>179</v>
      </c>
      <c r="B28" s="86">
        <v>6</v>
      </c>
      <c r="C28" s="86">
        <v>1</v>
      </c>
      <c r="D28" s="86">
        <v>5</v>
      </c>
      <c r="E28" s="86">
        <v>0</v>
      </c>
      <c r="F28" s="23">
        <f t="shared" si="0"/>
        <v>0.16666666666666666</v>
      </c>
      <c r="G28" s="86">
        <v>0</v>
      </c>
      <c r="H28" s="86">
        <v>1</v>
      </c>
      <c r="I28" s="86">
        <v>0</v>
      </c>
      <c r="J28" s="86">
        <v>1</v>
      </c>
      <c r="K28" s="86">
        <v>0</v>
      </c>
      <c r="L28" s="86">
        <v>0</v>
      </c>
      <c r="M28" s="86">
        <v>0</v>
      </c>
      <c r="N28" s="15">
        <f t="shared" si="1"/>
        <v>0.33333333333333331</v>
      </c>
      <c r="O28" s="86">
        <v>4</v>
      </c>
      <c r="P28" s="86">
        <v>0</v>
      </c>
      <c r="Q28" s="86">
        <v>0</v>
      </c>
    </row>
    <row r="29" spans="1:17" x14ac:dyDescent="0.6">
      <c r="A29" s="16" t="s">
        <v>42</v>
      </c>
      <c r="B29" s="86">
        <v>53</v>
      </c>
      <c r="C29" s="86">
        <v>30</v>
      </c>
      <c r="D29" s="86">
        <v>23</v>
      </c>
      <c r="E29" s="86">
        <v>0</v>
      </c>
      <c r="F29" s="23">
        <f t="shared" si="0"/>
        <v>0.56603773584905659</v>
      </c>
      <c r="G29" s="86">
        <v>0</v>
      </c>
      <c r="H29" s="86">
        <v>3</v>
      </c>
      <c r="I29" s="86">
        <v>1</v>
      </c>
      <c r="J29" s="86">
        <v>3</v>
      </c>
      <c r="K29" s="86">
        <v>0</v>
      </c>
      <c r="L29" s="86">
        <v>0</v>
      </c>
      <c r="M29" s="86">
        <v>1</v>
      </c>
      <c r="N29" s="15">
        <f t="shared" si="1"/>
        <v>0.21621621621621623</v>
      </c>
      <c r="O29" s="86">
        <v>29</v>
      </c>
      <c r="P29" s="86">
        <v>13</v>
      </c>
      <c r="Q29" s="86">
        <v>3</v>
      </c>
    </row>
    <row r="30" spans="1:17" x14ac:dyDescent="0.6">
      <c r="A30" s="16" t="s">
        <v>180</v>
      </c>
      <c r="B30" s="86">
        <v>3</v>
      </c>
      <c r="C30" s="86">
        <v>1</v>
      </c>
      <c r="D30" s="86">
        <v>2</v>
      </c>
      <c r="E30" s="86">
        <v>0</v>
      </c>
      <c r="F30" s="23">
        <f t="shared" si="0"/>
        <v>0.33333333333333331</v>
      </c>
      <c r="G30" s="86">
        <v>0</v>
      </c>
      <c r="H30" s="86">
        <v>0</v>
      </c>
      <c r="I30" s="86">
        <v>0</v>
      </c>
      <c r="J30" s="86">
        <v>0</v>
      </c>
      <c r="K30" s="86">
        <v>0</v>
      </c>
      <c r="L30" s="86">
        <v>0</v>
      </c>
      <c r="M30" s="86">
        <v>0</v>
      </c>
      <c r="N30" s="15">
        <f t="shared" si="1"/>
        <v>0</v>
      </c>
      <c r="O30" s="86">
        <v>1</v>
      </c>
      <c r="P30" s="86">
        <v>2</v>
      </c>
      <c r="Q30" s="86">
        <v>0</v>
      </c>
    </row>
    <row r="31" spans="1:17" x14ac:dyDescent="0.6">
      <c r="A31" s="16" t="s">
        <v>44</v>
      </c>
      <c r="B31" s="86">
        <v>34</v>
      </c>
      <c r="C31" s="86">
        <v>18</v>
      </c>
      <c r="D31" s="86">
        <v>16</v>
      </c>
      <c r="E31" s="86">
        <v>0</v>
      </c>
      <c r="F31" s="23">
        <f t="shared" si="0"/>
        <v>0.52941176470588236</v>
      </c>
      <c r="G31" s="86">
        <v>0</v>
      </c>
      <c r="H31" s="86">
        <v>6</v>
      </c>
      <c r="I31" s="86">
        <v>1</v>
      </c>
      <c r="J31" s="86">
        <v>3</v>
      </c>
      <c r="K31" s="86">
        <v>0</v>
      </c>
      <c r="L31" s="86">
        <v>0</v>
      </c>
      <c r="M31" s="86">
        <v>0</v>
      </c>
      <c r="N31" s="15">
        <f t="shared" si="1"/>
        <v>0.37037037037037035</v>
      </c>
      <c r="O31" s="86">
        <v>17</v>
      </c>
      <c r="P31" s="86">
        <v>7</v>
      </c>
      <c r="Q31" s="86">
        <v>0</v>
      </c>
    </row>
    <row r="32" spans="1:17" x14ac:dyDescent="0.6">
      <c r="A32" s="16" t="s">
        <v>45</v>
      </c>
      <c r="B32" s="86">
        <v>7</v>
      </c>
      <c r="C32" s="86">
        <v>2</v>
      </c>
      <c r="D32" s="86">
        <v>5</v>
      </c>
      <c r="E32" s="86">
        <v>0</v>
      </c>
      <c r="F32" s="23">
        <f t="shared" si="0"/>
        <v>0.2857142857142857</v>
      </c>
      <c r="G32" s="86">
        <v>0</v>
      </c>
      <c r="H32" s="86">
        <v>0</v>
      </c>
      <c r="I32" s="86">
        <v>0</v>
      </c>
      <c r="J32" s="86">
        <v>0</v>
      </c>
      <c r="K32" s="86">
        <v>0</v>
      </c>
      <c r="L32" s="86">
        <v>0</v>
      </c>
      <c r="M32" s="86">
        <v>0</v>
      </c>
      <c r="N32" s="15">
        <v>0</v>
      </c>
      <c r="O32" s="86">
        <v>1</v>
      </c>
      <c r="P32" s="86">
        <v>5</v>
      </c>
      <c r="Q32" s="86">
        <v>1</v>
      </c>
    </row>
    <row r="33" spans="1:17" x14ac:dyDescent="0.6">
      <c r="A33" s="16" t="s">
        <v>46</v>
      </c>
      <c r="B33" s="86">
        <v>43</v>
      </c>
      <c r="C33" s="86">
        <v>13</v>
      </c>
      <c r="D33" s="86">
        <v>30</v>
      </c>
      <c r="E33" s="86">
        <v>0</v>
      </c>
      <c r="F33" s="23">
        <f t="shared" si="0"/>
        <v>0.30232558139534882</v>
      </c>
      <c r="G33" s="86">
        <v>0</v>
      </c>
      <c r="H33" s="86">
        <v>1</v>
      </c>
      <c r="I33" s="86">
        <v>3</v>
      </c>
      <c r="J33" s="86">
        <v>1</v>
      </c>
      <c r="K33" s="86">
        <v>0</v>
      </c>
      <c r="L33" s="86">
        <v>0</v>
      </c>
      <c r="M33" s="86">
        <v>1</v>
      </c>
      <c r="N33" s="15">
        <f t="shared" si="1"/>
        <v>0.5</v>
      </c>
      <c r="O33" s="86">
        <v>6</v>
      </c>
      <c r="P33" s="86">
        <v>30</v>
      </c>
      <c r="Q33" s="86">
        <v>1</v>
      </c>
    </row>
    <row r="34" spans="1:17" x14ac:dyDescent="0.6">
      <c r="A34" s="16" t="s">
        <v>47</v>
      </c>
      <c r="B34" s="86">
        <v>6</v>
      </c>
      <c r="C34" s="86">
        <v>3</v>
      </c>
      <c r="D34" s="86">
        <v>3</v>
      </c>
      <c r="E34" s="86">
        <v>0</v>
      </c>
      <c r="F34" s="23">
        <f t="shared" si="0"/>
        <v>0.5</v>
      </c>
      <c r="G34" s="86">
        <v>0</v>
      </c>
      <c r="H34" s="86">
        <v>1</v>
      </c>
      <c r="I34" s="86">
        <v>0</v>
      </c>
      <c r="J34" s="86">
        <v>1</v>
      </c>
      <c r="K34" s="86">
        <v>0</v>
      </c>
      <c r="L34" s="86">
        <v>0</v>
      </c>
      <c r="M34" s="86">
        <v>0</v>
      </c>
      <c r="N34" s="15">
        <f t="shared" si="1"/>
        <v>0.66666666666666663</v>
      </c>
      <c r="O34" s="86">
        <v>1</v>
      </c>
      <c r="P34" s="86">
        <v>3</v>
      </c>
      <c r="Q34" s="86">
        <v>0</v>
      </c>
    </row>
    <row r="35" spans="1:17" x14ac:dyDescent="0.6">
      <c r="A35" s="18" t="s">
        <v>181</v>
      </c>
      <c r="B35" s="27">
        <f>SUM(B28:B34)</f>
        <v>152</v>
      </c>
      <c r="C35" s="27">
        <f t="shared" ref="C35:Q35" si="6">SUM(C28:C34)</f>
        <v>68</v>
      </c>
      <c r="D35" s="27">
        <f t="shared" si="6"/>
        <v>84</v>
      </c>
      <c r="E35" s="27">
        <f t="shared" si="6"/>
        <v>0</v>
      </c>
      <c r="F35" s="23">
        <f t="shared" si="0"/>
        <v>0.44736842105263158</v>
      </c>
      <c r="G35" s="27">
        <f t="shared" si="6"/>
        <v>0</v>
      </c>
      <c r="H35" s="27">
        <f t="shared" si="6"/>
        <v>12</v>
      </c>
      <c r="I35" s="27">
        <f t="shared" si="6"/>
        <v>5</v>
      </c>
      <c r="J35" s="27">
        <f t="shared" si="6"/>
        <v>9</v>
      </c>
      <c r="K35" s="27">
        <f t="shared" si="6"/>
        <v>0</v>
      </c>
      <c r="L35" s="27">
        <f t="shared" si="6"/>
        <v>0</v>
      </c>
      <c r="M35" s="27">
        <f t="shared" si="6"/>
        <v>2</v>
      </c>
      <c r="N35" s="15">
        <f t="shared" si="1"/>
        <v>0.32183908045977011</v>
      </c>
      <c r="O35" s="27">
        <f t="shared" si="6"/>
        <v>59</v>
      </c>
      <c r="P35" s="27">
        <f t="shared" si="6"/>
        <v>60</v>
      </c>
      <c r="Q35" s="27">
        <f t="shared" si="6"/>
        <v>5</v>
      </c>
    </row>
    <row r="36" spans="1:17" x14ac:dyDescent="0.6">
      <c r="A36" s="16" t="s">
        <v>48</v>
      </c>
      <c r="B36" s="86">
        <v>21</v>
      </c>
      <c r="C36" s="86">
        <v>3</v>
      </c>
      <c r="D36" s="86">
        <v>18</v>
      </c>
      <c r="E36" s="86">
        <v>0</v>
      </c>
      <c r="F36" s="23">
        <f t="shared" si="0"/>
        <v>0.14285714285714285</v>
      </c>
      <c r="G36" s="86">
        <v>0</v>
      </c>
      <c r="H36" s="86">
        <v>0</v>
      </c>
      <c r="I36" s="86">
        <v>1</v>
      </c>
      <c r="J36" s="86">
        <v>0</v>
      </c>
      <c r="K36" s="86">
        <v>0</v>
      </c>
      <c r="L36" s="86">
        <v>0</v>
      </c>
      <c r="M36" s="86">
        <v>0</v>
      </c>
      <c r="N36" s="15">
        <f t="shared" si="1"/>
        <v>6.25E-2</v>
      </c>
      <c r="O36" s="86">
        <v>15</v>
      </c>
      <c r="P36" s="86">
        <v>5</v>
      </c>
      <c r="Q36" s="86">
        <v>0</v>
      </c>
    </row>
    <row r="37" spans="1:17" x14ac:dyDescent="0.6">
      <c r="A37" s="16" t="s">
        <v>49</v>
      </c>
      <c r="B37" s="86">
        <v>12</v>
      </c>
      <c r="C37" s="86">
        <v>6</v>
      </c>
      <c r="D37" s="86">
        <v>6</v>
      </c>
      <c r="E37" s="86">
        <v>0</v>
      </c>
      <c r="F37" s="23">
        <f t="shared" si="0"/>
        <v>0.5</v>
      </c>
      <c r="G37" s="86">
        <v>0</v>
      </c>
      <c r="H37" s="86">
        <v>0</v>
      </c>
      <c r="I37" s="86">
        <v>0</v>
      </c>
      <c r="J37" s="86">
        <v>0</v>
      </c>
      <c r="K37" s="86">
        <v>0</v>
      </c>
      <c r="L37" s="86">
        <v>0</v>
      </c>
      <c r="M37" s="86">
        <v>1</v>
      </c>
      <c r="N37" s="15">
        <f t="shared" si="1"/>
        <v>9.0909090909090912E-2</v>
      </c>
      <c r="O37" s="86">
        <v>10</v>
      </c>
      <c r="P37" s="86">
        <v>1</v>
      </c>
      <c r="Q37" s="86">
        <v>0</v>
      </c>
    </row>
    <row r="38" spans="1:17" x14ac:dyDescent="0.6">
      <c r="A38" s="16" t="s">
        <v>182</v>
      </c>
      <c r="B38" s="86">
        <v>2</v>
      </c>
      <c r="C38" s="86">
        <v>1</v>
      </c>
      <c r="D38" s="86">
        <v>1</v>
      </c>
      <c r="E38" s="86">
        <v>0</v>
      </c>
      <c r="F38" s="23">
        <f t="shared" si="0"/>
        <v>0.5</v>
      </c>
      <c r="G38" s="86">
        <v>0</v>
      </c>
      <c r="H38" s="86">
        <v>0</v>
      </c>
      <c r="I38" s="86">
        <v>0</v>
      </c>
      <c r="J38" s="86">
        <v>0</v>
      </c>
      <c r="K38" s="86">
        <v>0</v>
      </c>
      <c r="L38" s="86">
        <v>0</v>
      </c>
      <c r="M38" s="86">
        <v>0</v>
      </c>
      <c r="N38" s="15">
        <f t="shared" si="1"/>
        <v>0</v>
      </c>
      <c r="O38" s="86">
        <v>1</v>
      </c>
      <c r="P38" s="86">
        <v>1</v>
      </c>
      <c r="Q38" s="86">
        <v>0</v>
      </c>
    </row>
    <row r="39" spans="1:17" x14ac:dyDescent="0.6">
      <c r="A39" s="16" t="s">
        <v>51</v>
      </c>
      <c r="B39" s="86">
        <v>11</v>
      </c>
      <c r="C39" s="86">
        <v>7</v>
      </c>
      <c r="D39" s="86">
        <v>4</v>
      </c>
      <c r="E39" s="86">
        <v>0</v>
      </c>
      <c r="F39" s="23">
        <f t="shared" si="0"/>
        <v>0.63636363636363635</v>
      </c>
      <c r="G39" s="86">
        <v>0</v>
      </c>
      <c r="H39" s="86">
        <v>1</v>
      </c>
      <c r="I39" s="86">
        <v>1</v>
      </c>
      <c r="J39" s="86">
        <v>1</v>
      </c>
      <c r="K39" s="86">
        <v>0</v>
      </c>
      <c r="L39" s="86">
        <v>0</v>
      </c>
      <c r="M39" s="86">
        <v>0</v>
      </c>
      <c r="N39" s="15">
        <f t="shared" si="1"/>
        <v>0.33333333333333331</v>
      </c>
      <c r="O39" s="86">
        <v>6</v>
      </c>
      <c r="P39" s="86">
        <v>2</v>
      </c>
      <c r="Q39" s="86">
        <v>0</v>
      </c>
    </row>
    <row r="40" spans="1:17" x14ac:dyDescent="0.6">
      <c r="A40" s="16" t="s">
        <v>52</v>
      </c>
      <c r="B40" s="86">
        <v>71</v>
      </c>
      <c r="C40" s="86">
        <v>22</v>
      </c>
      <c r="D40" s="86">
        <v>49</v>
      </c>
      <c r="E40" s="86">
        <v>0</v>
      </c>
      <c r="F40" s="23">
        <f t="shared" si="0"/>
        <v>0.30985915492957744</v>
      </c>
      <c r="G40" s="86">
        <v>0</v>
      </c>
      <c r="H40" s="86">
        <v>8</v>
      </c>
      <c r="I40" s="86">
        <v>0</v>
      </c>
      <c r="J40" s="86">
        <v>1</v>
      </c>
      <c r="K40" s="86">
        <v>0</v>
      </c>
      <c r="L40" s="86">
        <v>0</v>
      </c>
      <c r="M40" s="86">
        <v>0</v>
      </c>
      <c r="N40" s="15">
        <f t="shared" si="1"/>
        <v>0.6</v>
      </c>
      <c r="O40" s="86">
        <v>6</v>
      </c>
      <c r="P40" s="86">
        <v>54</v>
      </c>
      <c r="Q40" s="86">
        <v>2</v>
      </c>
    </row>
    <row r="41" spans="1:17" x14ac:dyDescent="0.6">
      <c r="A41" s="18" t="s">
        <v>33</v>
      </c>
      <c r="B41" s="26">
        <f>SUM(B36:B40)</f>
        <v>117</v>
      </c>
      <c r="C41" s="26">
        <f t="shared" ref="C41:Q41" si="7">SUM(C36:C40)</f>
        <v>39</v>
      </c>
      <c r="D41" s="26">
        <f t="shared" si="7"/>
        <v>78</v>
      </c>
      <c r="E41" s="26">
        <f t="shared" si="7"/>
        <v>0</v>
      </c>
      <c r="F41" s="25">
        <f t="shared" si="0"/>
        <v>0.33333333333333331</v>
      </c>
      <c r="G41" s="26">
        <f t="shared" si="7"/>
        <v>0</v>
      </c>
      <c r="H41" s="26">
        <f t="shared" si="7"/>
        <v>9</v>
      </c>
      <c r="I41" s="26">
        <f t="shared" si="7"/>
        <v>2</v>
      </c>
      <c r="J41" s="26">
        <f t="shared" si="7"/>
        <v>2</v>
      </c>
      <c r="K41" s="26">
        <f t="shared" si="7"/>
        <v>0</v>
      </c>
      <c r="L41" s="26">
        <f t="shared" si="7"/>
        <v>0</v>
      </c>
      <c r="M41" s="26">
        <f t="shared" si="7"/>
        <v>1</v>
      </c>
      <c r="N41" s="20">
        <f>(G41+H41+I41+J41+K41+L41+M41)/(G41+H41+I41+J41+K41+L41+M41+O41)</f>
        <v>0.26923076923076922</v>
      </c>
      <c r="O41" s="26">
        <f t="shared" si="7"/>
        <v>38</v>
      </c>
      <c r="P41" s="26">
        <f t="shared" si="7"/>
        <v>63</v>
      </c>
      <c r="Q41" s="26">
        <f t="shared" si="7"/>
        <v>2</v>
      </c>
    </row>
    <row r="42" spans="1:17" x14ac:dyDescent="0.6">
      <c r="A42" s="16" t="s">
        <v>183</v>
      </c>
      <c r="B42" s="22">
        <v>0</v>
      </c>
      <c r="C42" s="22">
        <v>0</v>
      </c>
      <c r="D42" s="22">
        <v>0</v>
      </c>
      <c r="E42" s="22">
        <v>0</v>
      </c>
      <c r="F42" s="23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15" t="e">
        <f t="shared" si="1"/>
        <v>#DIV/0!</v>
      </c>
      <c r="O42" s="22">
        <v>0</v>
      </c>
      <c r="P42" s="22">
        <v>0</v>
      </c>
      <c r="Q42" s="22">
        <v>0</v>
      </c>
    </row>
    <row r="43" spans="1:17" x14ac:dyDescent="0.6">
      <c r="A43" s="18" t="s">
        <v>38</v>
      </c>
      <c r="B43" s="26">
        <f>SUM(B42)</f>
        <v>0</v>
      </c>
      <c r="C43" s="26">
        <f t="shared" ref="C43:Q43" si="8">SUM(C42)</f>
        <v>0</v>
      </c>
      <c r="D43" s="26">
        <f t="shared" si="8"/>
        <v>0</v>
      </c>
      <c r="E43" s="26">
        <f t="shared" si="8"/>
        <v>0</v>
      </c>
      <c r="F43" s="25">
        <v>0</v>
      </c>
      <c r="G43" s="26">
        <f t="shared" si="8"/>
        <v>0</v>
      </c>
      <c r="H43" s="26">
        <f t="shared" si="8"/>
        <v>0</v>
      </c>
      <c r="I43" s="26">
        <f t="shared" si="8"/>
        <v>0</v>
      </c>
      <c r="J43" s="26">
        <f t="shared" si="8"/>
        <v>0</v>
      </c>
      <c r="K43" s="26">
        <f t="shared" si="8"/>
        <v>0</v>
      </c>
      <c r="L43" s="26">
        <f t="shared" si="8"/>
        <v>0</v>
      </c>
      <c r="M43" s="26">
        <f t="shared" si="8"/>
        <v>0</v>
      </c>
      <c r="N43" s="20" t="e">
        <f t="shared" si="1"/>
        <v>#DIV/0!</v>
      </c>
      <c r="O43" s="26">
        <f t="shared" si="8"/>
        <v>0</v>
      </c>
      <c r="P43" s="26">
        <f t="shared" si="8"/>
        <v>0</v>
      </c>
      <c r="Q43" s="26">
        <f t="shared" si="8"/>
        <v>0</v>
      </c>
    </row>
    <row r="44" spans="1:17" x14ac:dyDescent="0.6">
      <c r="A44" s="17" t="s">
        <v>53</v>
      </c>
      <c r="B44" s="27">
        <f>B35+B41+B43</f>
        <v>269</v>
      </c>
      <c r="C44" s="27">
        <f t="shared" ref="C44:Q44" si="9">C35+C41+C43</f>
        <v>107</v>
      </c>
      <c r="D44" s="27">
        <f t="shared" si="9"/>
        <v>162</v>
      </c>
      <c r="E44" s="27">
        <f t="shared" si="9"/>
        <v>0</v>
      </c>
      <c r="F44" s="23">
        <f t="shared" si="0"/>
        <v>0.39776951672862454</v>
      </c>
      <c r="G44" s="27">
        <f t="shared" si="9"/>
        <v>0</v>
      </c>
      <c r="H44" s="27">
        <f t="shared" si="9"/>
        <v>21</v>
      </c>
      <c r="I44" s="27">
        <f t="shared" si="9"/>
        <v>7</v>
      </c>
      <c r="J44" s="27">
        <f t="shared" si="9"/>
        <v>11</v>
      </c>
      <c r="K44" s="27">
        <f t="shared" si="9"/>
        <v>0</v>
      </c>
      <c r="L44" s="27">
        <f t="shared" si="9"/>
        <v>0</v>
      </c>
      <c r="M44" s="27">
        <f t="shared" si="9"/>
        <v>3</v>
      </c>
      <c r="N44" s="27" t="e">
        <f t="shared" si="9"/>
        <v>#DIV/0!</v>
      </c>
      <c r="O44" s="27">
        <f t="shared" si="9"/>
        <v>97</v>
      </c>
      <c r="P44" s="27">
        <f t="shared" si="9"/>
        <v>123</v>
      </c>
      <c r="Q44" s="27">
        <f t="shared" si="9"/>
        <v>7</v>
      </c>
    </row>
    <row r="45" spans="1:17" x14ac:dyDescent="0.6">
      <c r="A45" s="8" t="s">
        <v>54</v>
      </c>
      <c r="B45" s="22"/>
      <c r="C45" s="22"/>
      <c r="D45" s="22"/>
      <c r="E45" s="22"/>
      <c r="F45" s="23"/>
      <c r="G45" s="22"/>
      <c r="H45" s="22"/>
      <c r="I45" s="22"/>
      <c r="J45" s="22"/>
      <c r="K45" s="22"/>
      <c r="L45" s="22"/>
      <c r="M45" s="22"/>
      <c r="N45" s="15"/>
      <c r="O45" s="22"/>
      <c r="P45" s="22"/>
      <c r="Q45" s="22"/>
    </row>
    <row r="46" spans="1:17" x14ac:dyDescent="0.6">
      <c r="A46" s="16" t="s">
        <v>184</v>
      </c>
      <c r="B46" s="86">
        <v>47</v>
      </c>
      <c r="C46" s="86">
        <v>27</v>
      </c>
      <c r="D46" s="86">
        <v>20</v>
      </c>
      <c r="E46" s="86">
        <v>0</v>
      </c>
      <c r="F46" s="23">
        <f t="shared" si="0"/>
        <v>0.57446808510638303</v>
      </c>
      <c r="G46" s="86">
        <v>0</v>
      </c>
      <c r="H46" s="86">
        <v>3</v>
      </c>
      <c r="I46" s="86">
        <v>1</v>
      </c>
      <c r="J46" s="86">
        <v>3</v>
      </c>
      <c r="K46" s="86">
        <v>0</v>
      </c>
      <c r="L46" s="86">
        <v>0</v>
      </c>
      <c r="M46" s="86">
        <v>1</v>
      </c>
      <c r="N46" s="15">
        <f t="shared" si="1"/>
        <v>0.44444444444444442</v>
      </c>
      <c r="O46" s="86">
        <v>10</v>
      </c>
      <c r="P46" s="86">
        <v>27</v>
      </c>
      <c r="Q46" s="86">
        <v>2</v>
      </c>
    </row>
    <row r="47" spans="1:17" x14ac:dyDescent="0.6">
      <c r="A47" s="18" t="s">
        <v>181</v>
      </c>
      <c r="B47" s="24">
        <f>SUM(B46)</f>
        <v>47</v>
      </c>
      <c r="C47" s="24">
        <f t="shared" ref="C47:Q47" si="10">SUM(C46)</f>
        <v>27</v>
      </c>
      <c r="D47" s="24">
        <f t="shared" si="10"/>
        <v>20</v>
      </c>
      <c r="E47" s="24">
        <f t="shared" si="10"/>
        <v>0</v>
      </c>
      <c r="F47" s="25">
        <f t="shared" si="0"/>
        <v>0.57446808510638303</v>
      </c>
      <c r="G47" s="24">
        <f t="shared" si="10"/>
        <v>0</v>
      </c>
      <c r="H47" s="24">
        <f t="shared" si="10"/>
        <v>3</v>
      </c>
      <c r="I47" s="24">
        <f t="shared" si="10"/>
        <v>1</v>
      </c>
      <c r="J47" s="24">
        <f t="shared" si="10"/>
        <v>3</v>
      </c>
      <c r="K47" s="24">
        <f t="shared" si="10"/>
        <v>0</v>
      </c>
      <c r="L47" s="24">
        <f t="shared" si="10"/>
        <v>0</v>
      </c>
      <c r="M47" s="24">
        <f t="shared" si="10"/>
        <v>1</v>
      </c>
      <c r="N47" s="20">
        <f t="shared" si="1"/>
        <v>0.44444444444444442</v>
      </c>
      <c r="O47" s="24">
        <f t="shared" si="10"/>
        <v>10</v>
      </c>
      <c r="P47" s="24">
        <f t="shared" si="10"/>
        <v>27</v>
      </c>
      <c r="Q47" s="24">
        <f t="shared" si="10"/>
        <v>2</v>
      </c>
    </row>
    <row r="48" spans="1:17" x14ac:dyDescent="0.6">
      <c r="A48" s="16" t="s">
        <v>56</v>
      </c>
      <c r="B48" s="86">
        <v>65</v>
      </c>
      <c r="C48" s="86">
        <v>35</v>
      </c>
      <c r="D48" s="86">
        <v>30</v>
      </c>
      <c r="E48" s="86">
        <v>0</v>
      </c>
      <c r="F48" s="23">
        <f t="shared" si="0"/>
        <v>0.53846153846153844</v>
      </c>
      <c r="G48" s="86">
        <v>0</v>
      </c>
      <c r="H48" s="86">
        <v>12</v>
      </c>
      <c r="I48" s="86">
        <v>5</v>
      </c>
      <c r="J48" s="86">
        <v>5</v>
      </c>
      <c r="K48" s="86">
        <v>0</v>
      </c>
      <c r="L48" s="86">
        <v>0</v>
      </c>
      <c r="M48" s="86">
        <v>0</v>
      </c>
      <c r="N48" s="15">
        <f t="shared" si="1"/>
        <v>0.48888888888888887</v>
      </c>
      <c r="O48" s="86">
        <v>23</v>
      </c>
      <c r="P48" s="86">
        <v>19</v>
      </c>
      <c r="Q48" s="86">
        <v>1</v>
      </c>
    </row>
    <row r="49" spans="1:17" x14ac:dyDescent="0.6">
      <c r="A49" s="16" t="s">
        <v>185</v>
      </c>
      <c r="B49" s="86">
        <v>244</v>
      </c>
      <c r="C49" s="86">
        <v>120</v>
      </c>
      <c r="D49" s="86">
        <v>124</v>
      </c>
      <c r="E49" s="86">
        <v>0</v>
      </c>
      <c r="F49" s="23">
        <f t="shared" si="0"/>
        <v>0.49180327868852458</v>
      </c>
      <c r="G49" s="86">
        <v>0</v>
      </c>
      <c r="H49" s="86">
        <v>22</v>
      </c>
      <c r="I49" s="86">
        <v>20</v>
      </c>
      <c r="J49" s="86">
        <v>14</v>
      </c>
      <c r="K49" s="86">
        <v>1</v>
      </c>
      <c r="L49" s="86">
        <v>0</v>
      </c>
      <c r="M49" s="86">
        <v>3</v>
      </c>
      <c r="N49" s="15">
        <f t="shared" si="1"/>
        <v>0.31914893617021278</v>
      </c>
      <c r="O49" s="86">
        <v>128</v>
      </c>
      <c r="P49" s="86">
        <v>48</v>
      </c>
      <c r="Q49" s="86">
        <v>8</v>
      </c>
    </row>
    <row r="50" spans="1:17" x14ac:dyDescent="0.6">
      <c r="A50" s="16" t="s">
        <v>58</v>
      </c>
      <c r="B50" s="86">
        <v>36</v>
      </c>
      <c r="C50" s="86">
        <v>22</v>
      </c>
      <c r="D50" s="86">
        <v>14</v>
      </c>
      <c r="E50" s="86">
        <v>0</v>
      </c>
      <c r="F50" s="23">
        <f t="shared" si="0"/>
        <v>0.61111111111111116</v>
      </c>
      <c r="G50" s="86">
        <v>0</v>
      </c>
      <c r="H50" s="86">
        <v>3</v>
      </c>
      <c r="I50" s="86">
        <v>0</v>
      </c>
      <c r="J50" s="86">
        <v>3</v>
      </c>
      <c r="K50" s="86">
        <v>1</v>
      </c>
      <c r="L50" s="86">
        <v>0</v>
      </c>
      <c r="M50" s="86">
        <v>0</v>
      </c>
      <c r="N50" s="15">
        <f t="shared" si="1"/>
        <v>0.35</v>
      </c>
      <c r="O50" s="86">
        <v>13</v>
      </c>
      <c r="P50" s="86">
        <v>16</v>
      </c>
      <c r="Q50" s="86">
        <v>0</v>
      </c>
    </row>
    <row r="51" spans="1:17" x14ac:dyDescent="0.6">
      <c r="A51" s="16" t="s">
        <v>59</v>
      </c>
      <c r="B51" s="86">
        <v>51</v>
      </c>
      <c r="C51" s="86">
        <v>22</v>
      </c>
      <c r="D51" s="86">
        <v>29</v>
      </c>
      <c r="E51" s="86">
        <v>0</v>
      </c>
      <c r="F51" s="23">
        <f t="shared" si="0"/>
        <v>0.43137254901960786</v>
      </c>
      <c r="G51" s="86">
        <v>0</v>
      </c>
      <c r="H51" s="86">
        <v>6</v>
      </c>
      <c r="I51" s="86">
        <v>3</v>
      </c>
      <c r="J51" s="86">
        <v>1</v>
      </c>
      <c r="K51" s="86">
        <v>0</v>
      </c>
      <c r="L51" s="86">
        <v>0</v>
      </c>
      <c r="M51" s="86">
        <v>0</v>
      </c>
      <c r="N51" s="15">
        <f t="shared" si="1"/>
        <v>0.5</v>
      </c>
      <c r="O51" s="86">
        <v>10</v>
      </c>
      <c r="P51" s="86">
        <v>30</v>
      </c>
      <c r="Q51" s="86">
        <v>1</v>
      </c>
    </row>
    <row r="52" spans="1:17" x14ac:dyDescent="0.6">
      <c r="A52" s="16" t="s">
        <v>60</v>
      </c>
      <c r="B52" s="86">
        <v>29</v>
      </c>
      <c r="C52" s="86">
        <v>10</v>
      </c>
      <c r="D52" s="86">
        <v>19</v>
      </c>
      <c r="E52" s="86">
        <v>0</v>
      </c>
      <c r="F52" s="23">
        <f t="shared" si="0"/>
        <v>0.34482758620689657</v>
      </c>
      <c r="G52" s="86">
        <v>0</v>
      </c>
      <c r="H52" s="86">
        <v>6</v>
      </c>
      <c r="I52" s="86">
        <v>3</v>
      </c>
      <c r="J52" s="86">
        <v>1</v>
      </c>
      <c r="K52" s="86">
        <v>0</v>
      </c>
      <c r="L52" s="86">
        <v>0</v>
      </c>
      <c r="M52" s="86">
        <v>0</v>
      </c>
      <c r="N52" s="15">
        <f t="shared" si="1"/>
        <v>0.52631578947368418</v>
      </c>
      <c r="O52" s="86">
        <v>9</v>
      </c>
      <c r="P52" s="86">
        <v>10</v>
      </c>
      <c r="Q52" s="86">
        <v>0</v>
      </c>
    </row>
    <row r="53" spans="1:17" x14ac:dyDescent="0.6">
      <c r="A53" s="16" t="s">
        <v>186</v>
      </c>
      <c r="B53" s="86">
        <v>1</v>
      </c>
      <c r="C53" s="86">
        <v>0</v>
      </c>
      <c r="D53" s="86">
        <v>1</v>
      </c>
      <c r="E53" s="86">
        <v>0</v>
      </c>
      <c r="F53" s="23">
        <f t="shared" si="0"/>
        <v>0</v>
      </c>
      <c r="G53" s="86">
        <v>0</v>
      </c>
      <c r="H53" s="86">
        <v>0</v>
      </c>
      <c r="I53" s="86">
        <v>0</v>
      </c>
      <c r="J53" s="86">
        <v>0</v>
      </c>
      <c r="K53" s="86">
        <v>0</v>
      </c>
      <c r="L53" s="86">
        <v>0</v>
      </c>
      <c r="M53" s="86">
        <v>0</v>
      </c>
      <c r="N53" s="15" t="e">
        <f t="shared" si="1"/>
        <v>#DIV/0!</v>
      </c>
      <c r="O53" s="86">
        <v>0</v>
      </c>
      <c r="P53" s="86">
        <v>0</v>
      </c>
      <c r="Q53" s="86">
        <v>1</v>
      </c>
    </row>
    <row r="54" spans="1:17" x14ac:dyDescent="0.6">
      <c r="A54" s="18" t="s">
        <v>33</v>
      </c>
      <c r="B54" s="24">
        <f>SUM(B48:B53)</f>
        <v>426</v>
      </c>
      <c r="C54" s="24">
        <f t="shared" ref="C54:Q54" si="11">SUM(C48:C53)</f>
        <v>209</v>
      </c>
      <c r="D54" s="24">
        <f t="shared" si="11"/>
        <v>217</v>
      </c>
      <c r="E54" s="24">
        <f t="shared" si="11"/>
        <v>0</v>
      </c>
      <c r="F54" s="25">
        <f t="shared" si="0"/>
        <v>0.49061032863849763</v>
      </c>
      <c r="G54" s="24">
        <f t="shared" si="11"/>
        <v>0</v>
      </c>
      <c r="H54" s="24">
        <f t="shared" si="11"/>
        <v>49</v>
      </c>
      <c r="I54" s="24">
        <f t="shared" si="11"/>
        <v>31</v>
      </c>
      <c r="J54" s="24">
        <f t="shared" si="11"/>
        <v>24</v>
      </c>
      <c r="K54" s="24">
        <f t="shared" si="11"/>
        <v>2</v>
      </c>
      <c r="L54" s="24">
        <f t="shared" si="11"/>
        <v>0</v>
      </c>
      <c r="M54" s="24">
        <f t="shared" si="11"/>
        <v>3</v>
      </c>
      <c r="N54" s="20">
        <f t="shared" si="1"/>
        <v>0.37328767123287671</v>
      </c>
      <c r="O54" s="24">
        <f t="shared" si="11"/>
        <v>183</v>
      </c>
      <c r="P54" s="24">
        <f t="shared" si="11"/>
        <v>123</v>
      </c>
      <c r="Q54" s="24">
        <f t="shared" si="11"/>
        <v>11</v>
      </c>
    </row>
    <row r="55" spans="1:17" x14ac:dyDescent="0.6">
      <c r="A55" s="16" t="s">
        <v>187</v>
      </c>
      <c r="B55" s="86">
        <v>10</v>
      </c>
      <c r="C55" s="86">
        <v>4</v>
      </c>
      <c r="D55" s="86">
        <v>6</v>
      </c>
      <c r="E55" s="86">
        <v>0</v>
      </c>
      <c r="F55" s="23">
        <f t="shared" si="0"/>
        <v>0.4</v>
      </c>
      <c r="G55" s="86">
        <v>0</v>
      </c>
      <c r="H55" s="86">
        <v>2</v>
      </c>
      <c r="I55" s="86">
        <v>1</v>
      </c>
      <c r="J55" s="86">
        <v>0</v>
      </c>
      <c r="K55" s="86">
        <v>1</v>
      </c>
      <c r="L55" s="86">
        <v>0</v>
      </c>
      <c r="M55" s="86">
        <v>0</v>
      </c>
      <c r="N55" s="15">
        <f t="shared" si="1"/>
        <v>0.44444444444444442</v>
      </c>
      <c r="O55" s="86">
        <v>5</v>
      </c>
      <c r="P55" s="86">
        <v>1</v>
      </c>
      <c r="Q55" s="86">
        <v>0</v>
      </c>
    </row>
    <row r="56" spans="1:17" x14ac:dyDescent="0.6">
      <c r="A56" s="16" t="s">
        <v>188</v>
      </c>
      <c r="B56" s="86">
        <v>3</v>
      </c>
      <c r="C56" s="86">
        <v>1</v>
      </c>
      <c r="D56" s="86">
        <v>2</v>
      </c>
      <c r="E56" s="86">
        <v>0</v>
      </c>
      <c r="F56" s="23">
        <f t="shared" si="0"/>
        <v>0.33333333333333331</v>
      </c>
      <c r="G56" s="86">
        <v>0</v>
      </c>
      <c r="H56" s="86">
        <v>0</v>
      </c>
      <c r="I56" s="86">
        <v>1</v>
      </c>
      <c r="J56" s="86">
        <v>0</v>
      </c>
      <c r="K56" s="86">
        <v>0</v>
      </c>
      <c r="L56" s="86">
        <v>0</v>
      </c>
      <c r="M56" s="86">
        <v>0</v>
      </c>
      <c r="N56" s="15">
        <f t="shared" si="1"/>
        <v>1</v>
      </c>
      <c r="O56" s="86">
        <v>0</v>
      </c>
      <c r="P56" s="86">
        <v>1</v>
      </c>
      <c r="Q56" s="86">
        <v>1</v>
      </c>
    </row>
    <row r="57" spans="1:17" x14ac:dyDescent="0.6">
      <c r="A57" s="16" t="s">
        <v>189</v>
      </c>
      <c r="B57" s="86">
        <v>3</v>
      </c>
      <c r="C57" s="86">
        <v>2</v>
      </c>
      <c r="D57" s="86">
        <v>1</v>
      </c>
      <c r="E57" s="86">
        <v>0</v>
      </c>
      <c r="F57" s="23">
        <f t="shared" si="0"/>
        <v>0.66666666666666663</v>
      </c>
      <c r="G57" s="86">
        <v>0</v>
      </c>
      <c r="H57" s="86">
        <v>0</v>
      </c>
      <c r="I57" s="86">
        <v>1</v>
      </c>
      <c r="J57" s="86">
        <v>0</v>
      </c>
      <c r="K57" s="86">
        <v>0</v>
      </c>
      <c r="L57" s="86">
        <v>0</v>
      </c>
      <c r="M57" s="86">
        <v>0</v>
      </c>
      <c r="N57" s="15">
        <f t="shared" si="1"/>
        <v>0.33333333333333331</v>
      </c>
      <c r="O57" s="86">
        <v>2</v>
      </c>
      <c r="P57" s="86">
        <v>0</v>
      </c>
      <c r="Q57" s="86">
        <v>0</v>
      </c>
    </row>
    <row r="58" spans="1:17" x14ac:dyDescent="0.6">
      <c r="A58" s="87" t="s">
        <v>190</v>
      </c>
      <c r="B58" s="86">
        <v>3</v>
      </c>
      <c r="C58" s="86">
        <v>2</v>
      </c>
      <c r="D58" s="86">
        <v>1</v>
      </c>
      <c r="E58" s="86">
        <v>0</v>
      </c>
      <c r="F58" s="23">
        <f t="shared" si="0"/>
        <v>0.66666666666666663</v>
      </c>
      <c r="G58" s="86">
        <v>0</v>
      </c>
      <c r="H58" s="86">
        <v>0</v>
      </c>
      <c r="I58" s="86">
        <v>2</v>
      </c>
      <c r="J58" s="86">
        <v>0</v>
      </c>
      <c r="K58" s="86">
        <v>0</v>
      </c>
      <c r="L58" s="86">
        <v>0</v>
      </c>
      <c r="M58" s="86">
        <v>0</v>
      </c>
      <c r="N58" s="15">
        <f t="shared" si="1"/>
        <v>0.66666666666666663</v>
      </c>
      <c r="O58" s="86">
        <v>1</v>
      </c>
      <c r="P58" s="86">
        <v>0</v>
      </c>
      <c r="Q58" s="86">
        <v>0</v>
      </c>
    </row>
    <row r="59" spans="1:17" x14ac:dyDescent="0.6">
      <c r="A59" s="16" t="s">
        <v>191</v>
      </c>
      <c r="B59" s="86">
        <v>4</v>
      </c>
      <c r="C59" s="86">
        <v>3</v>
      </c>
      <c r="D59" s="86">
        <v>1</v>
      </c>
      <c r="E59" s="86">
        <v>0</v>
      </c>
      <c r="F59" s="23">
        <f t="shared" si="0"/>
        <v>0.75</v>
      </c>
      <c r="G59" s="86">
        <v>0</v>
      </c>
      <c r="H59" s="86">
        <v>0</v>
      </c>
      <c r="I59" s="86">
        <v>2</v>
      </c>
      <c r="J59" s="86">
        <v>0</v>
      </c>
      <c r="K59" s="86">
        <v>0</v>
      </c>
      <c r="L59" s="86">
        <v>0</v>
      </c>
      <c r="M59" s="86">
        <v>1</v>
      </c>
      <c r="N59" s="15">
        <f t="shared" si="1"/>
        <v>0.75</v>
      </c>
      <c r="O59" s="86">
        <v>1</v>
      </c>
      <c r="P59" s="86">
        <v>0</v>
      </c>
      <c r="Q59" s="86">
        <v>0</v>
      </c>
    </row>
    <row r="60" spans="1:17" x14ac:dyDescent="0.6">
      <c r="A60" s="18" t="s">
        <v>38</v>
      </c>
      <c r="B60" s="24">
        <f>SUM(B55:B59)</f>
        <v>23</v>
      </c>
      <c r="C60" s="24">
        <f>SUM(C55:C59)</f>
        <v>12</v>
      </c>
      <c r="D60" s="24">
        <f>SUM(D55:D59)</f>
        <v>11</v>
      </c>
      <c r="E60" s="24">
        <f>SUM(E55:E59)</f>
        <v>0</v>
      </c>
      <c r="F60" s="25">
        <f t="shared" si="0"/>
        <v>0.52173913043478259</v>
      </c>
      <c r="G60" s="24">
        <f t="shared" ref="G60:M60" si="12">SUM(G55:G59)</f>
        <v>0</v>
      </c>
      <c r="H60" s="24">
        <f t="shared" si="12"/>
        <v>2</v>
      </c>
      <c r="I60" s="24">
        <f t="shared" si="12"/>
        <v>7</v>
      </c>
      <c r="J60" s="24">
        <f t="shared" si="12"/>
        <v>0</v>
      </c>
      <c r="K60" s="24">
        <f t="shared" si="12"/>
        <v>1</v>
      </c>
      <c r="L60" s="24">
        <f t="shared" si="12"/>
        <v>0</v>
      </c>
      <c r="M60" s="24">
        <f t="shared" si="12"/>
        <v>1</v>
      </c>
      <c r="N60" s="20">
        <f t="shared" si="1"/>
        <v>0.55000000000000004</v>
      </c>
      <c r="O60" s="24">
        <f>SUM(O55:O59)</f>
        <v>9</v>
      </c>
      <c r="P60" s="24">
        <f>SUM(P55:P59)</f>
        <v>2</v>
      </c>
      <c r="Q60" s="24">
        <f>SUM(Q55:Q59)</f>
        <v>1</v>
      </c>
    </row>
    <row r="61" spans="1:17" x14ac:dyDescent="0.6">
      <c r="A61" s="17" t="s">
        <v>64</v>
      </c>
      <c r="B61" s="28">
        <f>B47+B54+B60</f>
        <v>496</v>
      </c>
      <c r="C61" s="28">
        <f>C47+C54+C60</f>
        <v>248</v>
      </c>
      <c r="D61" s="28">
        <f>D47+D54+D60</f>
        <v>248</v>
      </c>
      <c r="E61" s="28">
        <f>E47+E54+E60</f>
        <v>0</v>
      </c>
      <c r="F61" s="23">
        <f t="shared" si="0"/>
        <v>0.5</v>
      </c>
      <c r="G61" s="28">
        <f t="shared" ref="G61:M61" si="13">G47+G54+G60</f>
        <v>0</v>
      </c>
      <c r="H61" s="28">
        <f t="shared" si="13"/>
        <v>54</v>
      </c>
      <c r="I61" s="28">
        <f t="shared" si="13"/>
        <v>39</v>
      </c>
      <c r="J61" s="28">
        <f t="shared" si="13"/>
        <v>27</v>
      </c>
      <c r="K61" s="28">
        <f t="shared" si="13"/>
        <v>3</v>
      </c>
      <c r="L61" s="28">
        <f t="shared" si="13"/>
        <v>0</v>
      </c>
      <c r="M61" s="28">
        <f t="shared" si="13"/>
        <v>5</v>
      </c>
      <c r="N61" s="15">
        <f t="shared" si="1"/>
        <v>0.38787878787878788</v>
      </c>
      <c r="O61" s="28">
        <f>O47+O54+O60</f>
        <v>202</v>
      </c>
      <c r="P61" s="28">
        <f>P47+P54+P60</f>
        <v>152</v>
      </c>
      <c r="Q61" s="28">
        <f>Q47+Q54+Q60</f>
        <v>14</v>
      </c>
    </row>
    <row r="62" spans="1:17" x14ac:dyDescent="0.6">
      <c r="A62" s="101" t="s">
        <v>192</v>
      </c>
      <c r="B62" s="28"/>
      <c r="C62" s="28"/>
      <c r="D62" s="28"/>
      <c r="E62" s="28"/>
      <c r="F62" s="23"/>
      <c r="G62" s="28"/>
      <c r="H62" s="28"/>
      <c r="I62" s="28"/>
      <c r="J62" s="28"/>
      <c r="K62" s="28"/>
      <c r="L62" s="28"/>
      <c r="M62" s="28"/>
      <c r="N62" s="15"/>
      <c r="O62" s="28"/>
      <c r="P62" s="28"/>
      <c r="Q62" s="28"/>
    </row>
    <row r="63" spans="1:17" s="91" customFormat="1" ht="14.4" x14ac:dyDescent="0.55000000000000004">
      <c r="A63" s="97" t="s">
        <v>66</v>
      </c>
      <c r="B63" s="89">
        <v>8</v>
      </c>
      <c r="C63" s="89">
        <v>5</v>
      </c>
      <c r="D63" s="89">
        <v>3</v>
      </c>
      <c r="E63" s="89">
        <v>0</v>
      </c>
      <c r="F63" s="90">
        <f t="shared" ref="F63:F73" si="14">C63/B63</f>
        <v>0.625</v>
      </c>
      <c r="G63" s="89">
        <v>0</v>
      </c>
      <c r="H63" s="89">
        <v>0</v>
      </c>
      <c r="I63" s="89">
        <v>0</v>
      </c>
      <c r="J63" s="89">
        <v>0</v>
      </c>
      <c r="K63" s="89">
        <v>0</v>
      </c>
      <c r="L63" s="89">
        <v>0</v>
      </c>
      <c r="M63" s="89">
        <v>1</v>
      </c>
      <c r="N63" s="90">
        <f t="shared" ref="N63:N73" si="15">(G63+H63+I63+J63+K63+L63+M63)/(B63-P63-Q63)</f>
        <v>0.16666666666666666</v>
      </c>
      <c r="O63" s="89">
        <v>5</v>
      </c>
      <c r="P63" s="89">
        <v>2</v>
      </c>
      <c r="Q63" s="89">
        <v>0</v>
      </c>
    </row>
    <row r="64" spans="1:17" s="91" customFormat="1" ht="14.4" x14ac:dyDescent="0.55000000000000004">
      <c r="A64" s="97" t="s">
        <v>67</v>
      </c>
      <c r="B64" s="89">
        <v>46</v>
      </c>
      <c r="C64" s="89">
        <v>41</v>
      </c>
      <c r="D64" s="89">
        <v>5</v>
      </c>
      <c r="E64" s="89">
        <v>0</v>
      </c>
      <c r="F64" s="90">
        <f t="shared" si="14"/>
        <v>0.89130434782608692</v>
      </c>
      <c r="G64" s="89">
        <v>0</v>
      </c>
      <c r="H64" s="89">
        <v>3</v>
      </c>
      <c r="I64" s="89">
        <v>3</v>
      </c>
      <c r="J64" s="89">
        <v>3</v>
      </c>
      <c r="K64" s="89">
        <v>0</v>
      </c>
      <c r="L64" s="89">
        <v>0</v>
      </c>
      <c r="M64" s="89">
        <v>0</v>
      </c>
      <c r="N64" s="90">
        <f t="shared" si="15"/>
        <v>0.31034482758620691</v>
      </c>
      <c r="O64" s="89">
        <v>20</v>
      </c>
      <c r="P64" s="89">
        <v>16</v>
      </c>
      <c r="Q64" s="89">
        <v>1</v>
      </c>
    </row>
    <row r="65" spans="1:17" s="91" customFormat="1" ht="14.4" x14ac:dyDescent="0.55000000000000004">
      <c r="A65" s="97" t="s">
        <v>68</v>
      </c>
      <c r="B65" s="89">
        <v>35</v>
      </c>
      <c r="C65" s="89">
        <v>31</v>
      </c>
      <c r="D65" s="89">
        <v>4</v>
      </c>
      <c r="E65" s="89">
        <v>0</v>
      </c>
      <c r="F65" s="90">
        <f t="shared" si="14"/>
        <v>0.88571428571428568</v>
      </c>
      <c r="G65" s="89">
        <v>0</v>
      </c>
      <c r="H65" s="89">
        <v>4</v>
      </c>
      <c r="I65" s="89">
        <v>2</v>
      </c>
      <c r="J65" s="89">
        <v>3</v>
      </c>
      <c r="K65" s="89">
        <v>0</v>
      </c>
      <c r="L65" s="89">
        <v>0</v>
      </c>
      <c r="M65" s="89">
        <v>1</v>
      </c>
      <c r="N65" s="90">
        <f t="shared" si="15"/>
        <v>0.30303030303030304</v>
      </c>
      <c r="O65" s="89">
        <v>23</v>
      </c>
      <c r="P65" s="89">
        <v>1</v>
      </c>
      <c r="Q65" s="89">
        <v>1</v>
      </c>
    </row>
    <row r="66" spans="1:17" s="92" customFormat="1" ht="14.4" x14ac:dyDescent="0.55000000000000004">
      <c r="A66" s="98" t="s">
        <v>22</v>
      </c>
      <c r="B66" s="93">
        <v>89</v>
      </c>
      <c r="C66" s="93">
        <v>77</v>
      </c>
      <c r="D66" s="93">
        <v>12</v>
      </c>
      <c r="E66" s="93">
        <v>0</v>
      </c>
      <c r="F66" s="94">
        <f t="shared" si="14"/>
        <v>0.8651685393258427</v>
      </c>
      <c r="G66" s="93">
        <v>0</v>
      </c>
      <c r="H66" s="93">
        <v>7</v>
      </c>
      <c r="I66" s="93">
        <v>5</v>
      </c>
      <c r="J66" s="93">
        <v>6</v>
      </c>
      <c r="K66" s="93">
        <v>0</v>
      </c>
      <c r="L66" s="93">
        <v>0</v>
      </c>
      <c r="M66" s="93">
        <v>2</v>
      </c>
      <c r="N66" s="94">
        <f t="shared" si="15"/>
        <v>0.29411764705882354</v>
      </c>
      <c r="O66" s="93">
        <v>48</v>
      </c>
      <c r="P66" s="93">
        <v>19</v>
      </c>
      <c r="Q66" s="93">
        <v>2</v>
      </c>
    </row>
    <row r="67" spans="1:17" s="91" customFormat="1" ht="14.4" x14ac:dyDescent="0.55000000000000004">
      <c r="A67" s="97" t="s">
        <v>69</v>
      </c>
      <c r="B67" s="89">
        <v>18</v>
      </c>
      <c r="C67" s="89">
        <v>10</v>
      </c>
      <c r="D67" s="89">
        <v>8</v>
      </c>
      <c r="E67" s="89">
        <v>0</v>
      </c>
      <c r="F67" s="90">
        <f t="shared" si="14"/>
        <v>0.55555555555555558</v>
      </c>
      <c r="G67" s="89">
        <v>0</v>
      </c>
      <c r="H67" s="89">
        <v>1</v>
      </c>
      <c r="I67" s="89">
        <v>2</v>
      </c>
      <c r="J67" s="89">
        <v>0</v>
      </c>
      <c r="K67" s="89">
        <v>0</v>
      </c>
      <c r="L67" s="89">
        <v>0</v>
      </c>
      <c r="M67" s="89">
        <v>1</v>
      </c>
      <c r="N67" s="90">
        <f t="shared" si="15"/>
        <v>0.22222222222222221</v>
      </c>
      <c r="O67" s="89">
        <v>14</v>
      </c>
      <c r="P67" s="89">
        <v>0</v>
      </c>
      <c r="Q67" s="89">
        <v>0</v>
      </c>
    </row>
    <row r="68" spans="1:17" s="91" customFormat="1" ht="14.4" x14ac:dyDescent="0.55000000000000004">
      <c r="A68" s="97" t="s">
        <v>70</v>
      </c>
      <c r="B68" s="89">
        <v>165</v>
      </c>
      <c r="C68" s="89">
        <v>147</v>
      </c>
      <c r="D68" s="89">
        <v>18</v>
      </c>
      <c r="E68" s="89">
        <v>0</v>
      </c>
      <c r="F68" s="90">
        <f t="shared" si="14"/>
        <v>0.89090909090909087</v>
      </c>
      <c r="G68" s="89">
        <v>0</v>
      </c>
      <c r="H68" s="89">
        <v>12</v>
      </c>
      <c r="I68" s="89">
        <v>19</v>
      </c>
      <c r="J68" s="89">
        <v>10</v>
      </c>
      <c r="K68" s="89">
        <v>3</v>
      </c>
      <c r="L68" s="89">
        <v>0</v>
      </c>
      <c r="M68" s="89">
        <v>1</v>
      </c>
      <c r="N68" s="90">
        <f t="shared" si="15"/>
        <v>0.27777777777777779</v>
      </c>
      <c r="O68" s="89">
        <v>117</v>
      </c>
      <c r="P68" s="89">
        <v>1</v>
      </c>
      <c r="Q68" s="89">
        <v>2</v>
      </c>
    </row>
    <row r="69" spans="1:17" s="92" customFormat="1" ht="14.4" x14ac:dyDescent="0.55000000000000004">
      <c r="A69" s="98" t="s">
        <v>33</v>
      </c>
      <c r="B69" s="102">
        <v>183</v>
      </c>
      <c r="C69" s="102">
        <v>157</v>
      </c>
      <c r="D69" s="102">
        <v>26</v>
      </c>
      <c r="E69" s="102">
        <v>0</v>
      </c>
      <c r="F69" s="103">
        <f t="shared" si="14"/>
        <v>0.85792349726775952</v>
      </c>
      <c r="G69" s="102">
        <v>0</v>
      </c>
      <c r="H69" s="102">
        <v>13</v>
      </c>
      <c r="I69" s="102">
        <v>21</v>
      </c>
      <c r="J69" s="102">
        <v>10</v>
      </c>
      <c r="K69" s="102">
        <v>3</v>
      </c>
      <c r="L69" s="102">
        <v>0</v>
      </c>
      <c r="M69" s="102">
        <v>2</v>
      </c>
      <c r="N69" s="103">
        <f t="shared" si="15"/>
        <v>0.2722222222222222</v>
      </c>
      <c r="O69" s="102">
        <v>131</v>
      </c>
      <c r="P69" s="102">
        <v>1</v>
      </c>
      <c r="Q69" s="102">
        <v>2</v>
      </c>
    </row>
    <row r="70" spans="1:17" s="91" customFormat="1" ht="14.4" x14ac:dyDescent="0.55000000000000004">
      <c r="A70" s="97" t="s">
        <v>193</v>
      </c>
      <c r="B70" s="89">
        <v>80</v>
      </c>
      <c r="C70" s="89">
        <v>72</v>
      </c>
      <c r="D70" s="89">
        <v>8</v>
      </c>
      <c r="E70" s="89">
        <v>0</v>
      </c>
      <c r="F70" s="90">
        <f t="shared" si="14"/>
        <v>0.9</v>
      </c>
      <c r="G70" s="89">
        <v>0</v>
      </c>
      <c r="H70" s="89">
        <v>7</v>
      </c>
      <c r="I70" s="89">
        <v>12</v>
      </c>
      <c r="J70" s="89">
        <v>6</v>
      </c>
      <c r="K70" s="89">
        <v>0</v>
      </c>
      <c r="L70" s="89">
        <v>0</v>
      </c>
      <c r="M70" s="89">
        <v>1</v>
      </c>
      <c r="N70" s="90">
        <f t="shared" si="15"/>
        <v>0.37681159420289856</v>
      </c>
      <c r="O70" s="89">
        <v>43</v>
      </c>
      <c r="P70" s="89">
        <v>1</v>
      </c>
      <c r="Q70" s="89">
        <v>10</v>
      </c>
    </row>
    <row r="71" spans="1:17" s="91" customFormat="1" ht="28.8" x14ac:dyDescent="0.55000000000000004">
      <c r="A71" s="100" t="s">
        <v>194</v>
      </c>
      <c r="B71" s="89">
        <v>14</v>
      </c>
      <c r="C71" s="89">
        <v>13</v>
      </c>
      <c r="D71" s="89">
        <v>1</v>
      </c>
      <c r="E71" s="89">
        <v>0</v>
      </c>
      <c r="F71" s="90">
        <f t="shared" si="14"/>
        <v>0.9285714285714286</v>
      </c>
      <c r="G71" s="89">
        <v>1</v>
      </c>
      <c r="H71" s="89">
        <v>3</v>
      </c>
      <c r="I71" s="89">
        <v>5</v>
      </c>
      <c r="J71" s="89">
        <v>0</v>
      </c>
      <c r="K71" s="89">
        <v>0</v>
      </c>
      <c r="L71" s="89">
        <v>0</v>
      </c>
      <c r="M71" s="89">
        <v>0</v>
      </c>
      <c r="N71" s="90">
        <f t="shared" si="15"/>
        <v>0.6428571428571429</v>
      </c>
      <c r="O71" s="89">
        <v>5</v>
      </c>
      <c r="P71" s="89">
        <v>0</v>
      </c>
      <c r="Q71" s="89">
        <v>0</v>
      </c>
    </row>
    <row r="72" spans="1:17" s="92" customFormat="1" ht="14.4" x14ac:dyDescent="0.55000000000000004">
      <c r="A72" s="98" t="s">
        <v>38</v>
      </c>
      <c r="B72" s="102">
        <v>94</v>
      </c>
      <c r="C72" s="102">
        <v>85</v>
      </c>
      <c r="D72" s="102">
        <v>9</v>
      </c>
      <c r="E72" s="102">
        <v>0</v>
      </c>
      <c r="F72" s="103">
        <f t="shared" si="14"/>
        <v>0.9042553191489362</v>
      </c>
      <c r="G72" s="102">
        <v>1</v>
      </c>
      <c r="H72" s="102">
        <v>10</v>
      </c>
      <c r="I72" s="102">
        <v>17</v>
      </c>
      <c r="J72" s="102">
        <v>6</v>
      </c>
      <c r="K72" s="102">
        <v>0</v>
      </c>
      <c r="L72" s="102">
        <v>0</v>
      </c>
      <c r="M72" s="102">
        <v>1</v>
      </c>
      <c r="N72" s="103">
        <f t="shared" si="15"/>
        <v>0.42168674698795183</v>
      </c>
      <c r="O72" s="102">
        <v>48</v>
      </c>
      <c r="P72" s="102">
        <v>1</v>
      </c>
      <c r="Q72" s="102">
        <v>10</v>
      </c>
    </row>
    <row r="73" spans="1:17" s="92" customFormat="1" ht="14.4" x14ac:dyDescent="0.55000000000000004">
      <c r="A73" s="81" t="s">
        <v>195</v>
      </c>
      <c r="B73" s="93">
        <v>366</v>
      </c>
      <c r="C73" s="93">
        <v>319</v>
      </c>
      <c r="D73" s="93">
        <v>47</v>
      </c>
      <c r="E73" s="93">
        <v>0</v>
      </c>
      <c r="F73" s="94">
        <f t="shared" si="14"/>
        <v>0.87158469945355188</v>
      </c>
      <c r="G73" s="93">
        <v>1</v>
      </c>
      <c r="H73" s="93">
        <v>30</v>
      </c>
      <c r="I73" s="93">
        <v>43</v>
      </c>
      <c r="J73" s="93">
        <v>22</v>
      </c>
      <c r="K73" s="93">
        <v>3</v>
      </c>
      <c r="L73" s="93">
        <v>0</v>
      </c>
      <c r="M73" s="93">
        <v>5</v>
      </c>
      <c r="N73" s="94">
        <f t="shared" si="15"/>
        <v>0.31419939577039274</v>
      </c>
      <c r="O73" s="93">
        <v>227</v>
      </c>
      <c r="P73" s="93">
        <v>21</v>
      </c>
      <c r="Q73" s="93">
        <v>14</v>
      </c>
    </row>
    <row r="74" spans="1:17" s="91" customFormat="1" x14ac:dyDescent="0.55000000000000004">
      <c r="A74" s="96" t="s">
        <v>196</v>
      </c>
      <c r="B74" s="89"/>
      <c r="C74" s="89"/>
      <c r="D74" s="89"/>
      <c r="E74" s="89"/>
      <c r="F74" s="90"/>
      <c r="G74" s="89"/>
      <c r="H74" s="89"/>
      <c r="I74" s="89"/>
      <c r="J74" s="89"/>
      <c r="K74" s="89"/>
      <c r="L74" s="89"/>
      <c r="M74" s="89"/>
      <c r="N74" s="90"/>
      <c r="O74" s="89"/>
      <c r="P74" s="89"/>
      <c r="Q74" s="89"/>
    </row>
    <row r="75" spans="1:17" s="91" customFormat="1" ht="15.75" customHeight="1" x14ac:dyDescent="0.55000000000000004">
      <c r="A75" s="97" t="s">
        <v>197</v>
      </c>
      <c r="B75" s="89">
        <v>43</v>
      </c>
      <c r="C75" s="89">
        <v>39</v>
      </c>
      <c r="D75" s="89">
        <v>4</v>
      </c>
      <c r="E75" s="89">
        <v>0</v>
      </c>
      <c r="F75" s="90">
        <f t="shared" ref="F75:F97" si="16">C75/B75</f>
        <v>0.90697674418604646</v>
      </c>
      <c r="G75" s="89">
        <v>0</v>
      </c>
      <c r="H75" s="89">
        <v>0</v>
      </c>
      <c r="I75" s="89">
        <v>1</v>
      </c>
      <c r="J75" s="89">
        <v>4</v>
      </c>
      <c r="K75" s="89">
        <v>1</v>
      </c>
      <c r="L75" s="89">
        <v>0</v>
      </c>
      <c r="M75" s="89">
        <v>2</v>
      </c>
      <c r="N75" s="90">
        <f t="shared" ref="N75:N97" si="17">(G75+H75+I75+J75+K75+L75+M75)/(B75-P75-Q75)</f>
        <v>0.21052631578947367</v>
      </c>
      <c r="O75" s="89">
        <v>30</v>
      </c>
      <c r="P75" s="89">
        <v>4</v>
      </c>
      <c r="Q75" s="89">
        <v>1</v>
      </c>
    </row>
    <row r="76" spans="1:17" s="91" customFormat="1" ht="14.4" x14ac:dyDescent="0.55000000000000004">
      <c r="A76" s="97" t="s">
        <v>198</v>
      </c>
      <c r="B76" s="89">
        <v>14</v>
      </c>
      <c r="C76" s="89">
        <v>13</v>
      </c>
      <c r="D76" s="89">
        <v>1</v>
      </c>
      <c r="E76" s="89">
        <v>0</v>
      </c>
      <c r="F76" s="90">
        <f t="shared" si="16"/>
        <v>0.9285714285714286</v>
      </c>
      <c r="G76" s="89">
        <v>0</v>
      </c>
      <c r="H76" s="89">
        <v>0</v>
      </c>
      <c r="I76" s="89">
        <v>0</v>
      </c>
      <c r="J76" s="89">
        <v>1</v>
      </c>
      <c r="K76" s="89">
        <v>0</v>
      </c>
      <c r="L76" s="89">
        <v>0</v>
      </c>
      <c r="M76" s="89">
        <v>0</v>
      </c>
      <c r="N76" s="90">
        <f t="shared" si="17"/>
        <v>0.125</v>
      </c>
      <c r="O76" s="89">
        <v>7</v>
      </c>
      <c r="P76" s="89">
        <v>6</v>
      </c>
      <c r="Q76" s="89">
        <v>0</v>
      </c>
    </row>
    <row r="77" spans="1:17" s="91" customFormat="1" ht="14.4" x14ac:dyDescent="0.55000000000000004">
      <c r="A77" s="97" t="s">
        <v>78</v>
      </c>
      <c r="B77" s="89">
        <v>20</v>
      </c>
      <c r="C77" s="89">
        <v>15</v>
      </c>
      <c r="D77" s="89">
        <v>5</v>
      </c>
      <c r="E77" s="89">
        <v>0</v>
      </c>
      <c r="F77" s="90">
        <f t="shared" si="16"/>
        <v>0.75</v>
      </c>
      <c r="G77" s="89">
        <v>0</v>
      </c>
      <c r="H77" s="89">
        <v>0</v>
      </c>
      <c r="I77" s="89">
        <v>5</v>
      </c>
      <c r="J77" s="89">
        <v>2</v>
      </c>
      <c r="K77" s="89">
        <v>2</v>
      </c>
      <c r="L77" s="89">
        <v>0</v>
      </c>
      <c r="M77" s="89">
        <v>1</v>
      </c>
      <c r="N77" s="90">
        <f t="shared" si="17"/>
        <v>0.5</v>
      </c>
      <c r="O77" s="89">
        <v>10</v>
      </c>
      <c r="P77" s="89">
        <v>0</v>
      </c>
      <c r="Q77" s="89">
        <v>0</v>
      </c>
    </row>
    <row r="78" spans="1:17" s="91" customFormat="1" ht="14.4" x14ac:dyDescent="0.55000000000000004">
      <c r="A78" s="97" t="s">
        <v>80</v>
      </c>
      <c r="B78" s="89">
        <v>15</v>
      </c>
      <c r="C78" s="89">
        <v>11</v>
      </c>
      <c r="D78" s="89">
        <v>4</v>
      </c>
      <c r="E78" s="89">
        <v>0</v>
      </c>
      <c r="F78" s="90">
        <f t="shared" si="16"/>
        <v>0.73333333333333328</v>
      </c>
      <c r="G78" s="89">
        <v>0</v>
      </c>
      <c r="H78" s="89">
        <v>1</v>
      </c>
      <c r="I78" s="89">
        <v>4</v>
      </c>
      <c r="J78" s="89">
        <v>2</v>
      </c>
      <c r="K78" s="89">
        <v>1</v>
      </c>
      <c r="L78" s="89">
        <v>0</v>
      </c>
      <c r="M78" s="89">
        <v>0</v>
      </c>
      <c r="N78" s="90">
        <f t="shared" si="17"/>
        <v>0.53333333333333333</v>
      </c>
      <c r="O78" s="89">
        <v>7</v>
      </c>
      <c r="P78" s="89">
        <v>0</v>
      </c>
      <c r="Q78" s="89">
        <v>0</v>
      </c>
    </row>
    <row r="79" spans="1:17" s="91" customFormat="1" ht="14.4" x14ac:dyDescent="0.55000000000000004">
      <c r="A79" s="97" t="s">
        <v>81</v>
      </c>
      <c r="B79" s="89">
        <v>58</v>
      </c>
      <c r="C79" s="89">
        <v>38</v>
      </c>
      <c r="D79" s="89">
        <v>20</v>
      </c>
      <c r="E79" s="89">
        <v>0</v>
      </c>
      <c r="F79" s="90">
        <f t="shared" si="16"/>
        <v>0.65517241379310343</v>
      </c>
      <c r="G79" s="89">
        <v>0</v>
      </c>
      <c r="H79" s="89">
        <v>8</v>
      </c>
      <c r="I79" s="89">
        <v>10</v>
      </c>
      <c r="J79" s="89">
        <v>12</v>
      </c>
      <c r="K79" s="89">
        <v>0</v>
      </c>
      <c r="L79" s="89">
        <v>0</v>
      </c>
      <c r="M79" s="89">
        <v>0</v>
      </c>
      <c r="N79" s="90">
        <f t="shared" si="17"/>
        <v>0.51724137931034486</v>
      </c>
      <c r="O79" s="89">
        <v>28</v>
      </c>
      <c r="P79" s="89">
        <v>0</v>
      </c>
      <c r="Q79" s="89">
        <v>0</v>
      </c>
    </row>
    <row r="80" spans="1:17" s="91" customFormat="1" ht="17.25" customHeight="1" x14ac:dyDescent="0.55000000000000004">
      <c r="A80" s="97" t="s">
        <v>200</v>
      </c>
      <c r="B80" s="89">
        <v>10</v>
      </c>
      <c r="C80" s="89">
        <v>5</v>
      </c>
      <c r="D80" s="89">
        <v>5</v>
      </c>
      <c r="E80" s="89">
        <v>0</v>
      </c>
      <c r="F80" s="90">
        <f t="shared" si="16"/>
        <v>0.5</v>
      </c>
      <c r="G80" s="89">
        <v>0</v>
      </c>
      <c r="H80" s="89">
        <v>0</v>
      </c>
      <c r="I80" s="89">
        <v>3</v>
      </c>
      <c r="J80" s="89">
        <v>2</v>
      </c>
      <c r="K80" s="89">
        <v>0</v>
      </c>
      <c r="L80" s="89">
        <v>0</v>
      </c>
      <c r="M80" s="89">
        <v>0</v>
      </c>
      <c r="N80" s="90">
        <f t="shared" si="17"/>
        <v>0.5</v>
      </c>
      <c r="O80" s="89">
        <v>5</v>
      </c>
      <c r="P80" s="89">
        <v>0</v>
      </c>
      <c r="Q80" s="89">
        <v>0</v>
      </c>
    </row>
    <row r="81" spans="1:17" s="91" customFormat="1" ht="16.5" customHeight="1" x14ac:dyDescent="0.55000000000000004">
      <c r="A81" s="97" t="s">
        <v>201</v>
      </c>
      <c r="B81" s="89">
        <v>34</v>
      </c>
      <c r="C81" s="89">
        <v>25</v>
      </c>
      <c r="D81" s="89">
        <v>9</v>
      </c>
      <c r="E81" s="89">
        <v>0</v>
      </c>
      <c r="F81" s="90">
        <f t="shared" si="16"/>
        <v>0.73529411764705888</v>
      </c>
      <c r="G81" s="89">
        <v>0</v>
      </c>
      <c r="H81" s="89">
        <v>0</v>
      </c>
      <c r="I81" s="89">
        <v>5</v>
      </c>
      <c r="J81" s="89">
        <v>8</v>
      </c>
      <c r="K81" s="89">
        <v>0</v>
      </c>
      <c r="L81" s="89">
        <v>0</v>
      </c>
      <c r="M81" s="89">
        <v>1</v>
      </c>
      <c r="N81" s="90">
        <f t="shared" si="17"/>
        <v>0.45161290322580644</v>
      </c>
      <c r="O81" s="89">
        <v>17</v>
      </c>
      <c r="P81" s="89">
        <v>3</v>
      </c>
      <c r="Q81" s="89">
        <v>0</v>
      </c>
    </row>
    <row r="82" spans="1:17" s="92" customFormat="1" ht="14.4" x14ac:dyDescent="0.55000000000000004">
      <c r="A82" s="98" t="s">
        <v>202</v>
      </c>
      <c r="B82" s="102">
        <v>194</v>
      </c>
      <c r="C82" s="102">
        <v>146</v>
      </c>
      <c r="D82" s="102">
        <v>48</v>
      </c>
      <c r="E82" s="102">
        <v>0</v>
      </c>
      <c r="F82" s="103">
        <f t="shared" si="16"/>
        <v>0.75257731958762886</v>
      </c>
      <c r="G82" s="102">
        <v>0</v>
      </c>
      <c r="H82" s="102">
        <v>9</v>
      </c>
      <c r="I82" s="102">
        <v>28</v>
      </c>
      <c r="J82" s="102">
        <v>31</v>
      </c>
      <c r="K82" s="102">
        <v>4</v>
      </c>
      <c r="L82" s="102">
        <v>0</v>
      </c>
      <c r="M82" s="102">
        <v>4</v>
      </c>
      <c r="N82" s="103">
        <f t="shared" si="17"/>
        <v>0.42222222222222222</v>
      </c>
      <c r="O82" s="102">
        <v>104</v>
      </c>
      <c r="P82" s="102">
        <v>13</v>
      </c>
      <c r="Q82" s="102">
        <v>1</v>
      </c>
    </row>
    <row r="83" spans="1:17" s="91" customFormat="1" ht="14.4" x14ac:dyDescent="0.55000000000000004">
      <c r="A83" s="97" t="s">
        <v>86</v>
      </c>
      <c r="B83" s="89">
        <v>13</v>
      </c>
      <c r="C83" s="89">
        <v>7</v>
      </c>
      <c r="D83" s="89">
        <v>6</v>
      </c>
      <c r="E83" s="89">
        <v>0</v>
      </c>
      <c r="F83" s="90">
        <f t="shared" si="16"/>
        <v>0.53846153846153844</v>
      </c>
      <c r="G83" s="89">
        <v>0</v>
      </c>
      <c r="H83" s="89">
        <v>0</v>
      </c>
      <c r="I83" s="89">
        <v>1</v>
      </c>
      <c r="J83" s="89">
        <v>3</v>
      </c>
      <c r="K83" s="89">
        <v>2</v>
      </c>
      <c r="L83" s="89">
        <v>0</v>
      </c>
      <c r="M83" s="89">
        <v>0</v>
      </c>
      <c r="N83" s="90">
        <f t="shared" si="17"/>
        <v>0.54545454545454541</v>
      </c>
      <c r="O83" s="89">
        <v>5</v>
      </c>
      <c r="P83" s="89">
        <v>2</v>
      </c>
      <c r="Q83" s="89">
        <v>0</v>
      </c>
    </row>
    <row r="84" spans="1:17" s="91" customFormat="1" ht="14.4" x14ac:dyDescent="0.55000000000000004">
      <c r="A84" s="97" t="s">
        <v>87</v>
      </c>
      <c r="B84" s="89">
        <v>256</v>
      </c>
      <c r="C84" s="89">
        <v>186</v>
      </c>
      <c r="D84" s="89">
        <v>70</v>
      </c>
      <c r="E84" s="89">
        <v>0</v>
      </c>
      <c r="F84" s="90">
        <f t="shared" si="16"/>
        <v>0.7265625</v>
      </c>
      <c r="G84" s="89">
        <v>0</v>
      </c>
      <c r="H84" s="89">
        <v>15</v>
      </c>
      <c r="I84" s="89">
        <v>43</v>
      </c>
      <c r="J84" s="89">
        <v>35</v>
      </c>
      <c r="K84" s="89">
        <v>1</v>
      </c>
      <c r="L84" s="89">
        <v>0</v>
      </c>
      <c r="M84" s="89">
        <v>5</v>
      </c>
      <c r="N84" s="90">
        <f t="shared" si="17"/>
        <v>0.40408163265306124</v>
      </c>
      <c r="O84" s="89">
        <v>146</v>
      </c>
      <c r="P84" s="89">
        <v>2</v>
      </c>
      <c r="Q84" s="89">
        <v>9</v>
      </c>
    </row>
    <row r="85" spans="1:17" s="91" customFormat="1" ht="14.4" x14ac:dyDescent="0.55000000000000004">
      <c r="A85" s="97" t="s">
        <v>90</v>
      </c>
      <c r="B85" s="89">
        <v>91</v>
      </c>
      <c r="C85" s="89">
        <v>69</v>
      </c>
      <c r="D85" s="89">
        <v>22</v>
      </c>
      <c r="E85" s="89">
        <v>0</v>
      </c>
      <c r="F85" s="90">
        <f t="shared" si="16"/>
        <v>0.75824175824175821</v>
      </c>
      <c r="G85" s="89">
        <v>1</v>
      </c>
      <c r="H85" s="89">
        <v>2</v>
      </c>
      <c r="I85" s="89">
        <v>4</v>
      </c>
      <c r="J85" s="89">
        <v>10</v>
      </c>
      <c r="K85" s="89">
        <v>0</v>
      </c>
      <c r="L85" s="89">
        <v>0</v>
      </c>
      <c r="M85" s="89">
        <v>2</v>
      </c>
      <c r="N85" s="90">
        <f t="shared" si="17"/>
        <v>0.21590909090909091</v>
      </c>
      <c r="O85" s="89">
        <v>69</v>
      </c>
      <c r="P85" s="89">
        <v>1</v>
      </c>
      <c r="Q85" s="89">
        <v>2</v>
      </c>
    </row>
    <row r="86" spans="1:17" s="91" customFormat="1" ht="14.4" x14ac:dyDescent="0.55000000000000004">
      <c r="A86" s="97" t="s">
        <v>149</v>
      </c>
      <c r="B86" s="89">
        <v>59</v>
      </c>
      <c r="C86" s="89">
        <v>48</v>
      </c>
      <c r="D86" s="89">
        <v>11</v>
      </c>
      <c r="E86" s="89">
        <v>0</v>
      </c>
      <c r="F86" s="90">
        <f t="shared" si="16"/>
        <v>0.81355932203389836</v>
      </c>
      <c r="G86" s="89">
        <v>0</v>
      </c>
      <c r="H86" s="89">
        <v>0</v>
      </c>
      <c r="I86" s="89">
        <v>5</v>
      </c>
      <c r="J86" s="89">
        <v>2</v>
      </c>
      <c r="K86" s="89">
        <v>0</v>
      </c>
      <c r="L86" s="89">
        <v>0</v>
      </c>
      <c r="M86" s="89">
        <v>2</v>
      </c>
      <c r="N86" s="90">
        <f t="shared" si="17"/>
        <v>0.15789473684210525</v>
      </c>
      <c r="O86" s="89">
        <v>48</v>
      </c>
      <c r="P86" s="89">
        <v>0</v>
      </c>
      <c r="Q86" s="89">
        <v>2</v>
      </c>
    </row>
    <row r="87" spans="1:17" s="91" customFormat="1" ht="14.4" x14ac:dyDescent="0.55000000000000004">
      <c r="A87" s="97" t="s">
        <v>92</v>
      </c>
      <c r="B87" s="89">
        <v>20</v>
      </c>
      <c r="C87" s="89">
        <v>18</v>
      </c>
      <c r="D87" s="89">
        <v>2</v>
      </c>
      <c r="E87" s="89">
        <v>0</v>
      </c>
      <c r="F87" s="90">
        <f t="shared" si="16"/>
        <v>0.9</v>
      </c>
      <c r="G87" s="89">
        <v>0</v>
      </c>
      <c r="H87" s="89">
        <v>0</v>
      </c>
      <c r="I87" s="89">
        <v>2</v>
      </c>
      <c r="J87" s="89">
        <v>1</v>
      </c>
      <c r="K87" s="89">
        <v>0</v>
      </c>
      <c r="L87" s="89">
        <v>0</v>
      </c>
      <c r="M87" s="89">
        <v>0</v>
      </c>
      <c r="N87" s="90">
        <f t="shared" si="17"/>
        <v>0.15789473684210525</v>
      </c>
      <c r="O87" s="89">
        <v>16</v>
      </c>
      <c r="P87" s="89">
        <v>1</v>
      </c>
      <c r="Q87" s="89">
        <v>0</v>
      </c>
    </row>
    <row r="88" spans="1:17" s="91" customFormat="1" ht="14.4" x14ac:dyDescent="0.55000000000000004">
      <c r="A88" s="97" t="s">
        <v>93</v>
      </c>
      <c r="B88" s="89">
        <v>37</v>
      </c>
      <c r="C88" s="89">
        <v>28</v>
      </c>
      <c r="D88" s="89">
        <v>9</v>
      </c>
      <c r="E88" s="89">
        <v>0</v>
      </c>
      <c r="F88" s="90">
        <f t="shared" si="16"/>
        <v>0.7567567567567568</v>
      </c>
      <c r="G88" s="89">
        <v>0</v>
      </c>
      <c r="H88" s="89">
        <v>0</v>
      </c>
      <c r="I88" s="89">
        <v>0</v>
      </c>
      <c r="J88" s="89">
        <v>4</v>
      </c>
      <c r="K88" s="89">
        <v>0</v>
      </c>
      <c r="L88" s="89">
        <v>0</v>
      </c>
      <c r="M88" s="89">
        <v>0</v>
      </c>
      <c r="N88" s="90">
        <f t="shared" si="17"/>
        <v>0.1111111111111111</v>
      </c>
      <c r="O88" s="89">
        <v>32</v>
      </c>
      <c r="P88" s="89">
        <v>0</v>
      </c>
      <c r="Q88" s="89">
        <v>1</v>
      </c>
    </row>
    <row r="89" spans="1:17" s="92" customFormat="1" ht="14.4" x14ac:dyDescent="0.55000000000000004">
      <c r="A89" s="98" t="s">
        <v>33</v>
      </c>
      <c r="B89" s="102">
        <v>476</v>
      </c>
      <c r="C89" s="102">
        <v>356</v>
      </c>
      <c r="D89" s="102">
        <v>120</v>
      </c>
      <c r="E89" s="102">
        <v>0</v>
      </c>
      <c r="F89" s="103">
        <f t="shared" si="16"/>
        <v>0.74789915966386555</v>
      </c>
      <c r="G89" s="102">
        <v>1</v>
      </c>
      <c r="H89" s="102">
        <v>17</v>
      </c>
      <c r="I89" s="102">
        <v>55</v>
      </c>
      <c r="J89" s="102">
        <v>55</v>
      </c>
      <c r="K89" s="102">
        <v>3</v>
      </c>
      <c r="L89" s="102">
        <v>0</v>
      </c>
      <c r="M89" s="102">
        <v>9</v>
      </c>
      <c r="N89" s="103">
        <f t="shared" si="17"/>
        <v>0.30701754385964913</v>
      </c>
      <c r="O89" s="102">
        <v>316</v>
      </c>
      <c r="P89" s="102">
        <v>6</v>
      </c>
      <c r="Q89" s="102">
        <v>14</v>
      </c>
    </row>
    <row r="90" spans="1:17" s="91" customFormat="1" ht="14.4" x14ac:dyDescent="0.55000000000000004">
      <c r="A90" s="97" t="s">
        <v>99</v>
      </c>
      <c r="B90" s="89">
        <v>2</v>
      </c>
      <c r="C90" s="89">
        <v>2</v>
      </c>
      <c r="D90" s="89">
        <v>0</v>
      </c>
      <c r="E90" s="89">
        <v>0</v>
      </c>
      <c r="F90" s="90">
        <f t="shared" si="16"/>
        <v>1</v>
      </c>
      <c r="G90" s="89">
        <v>0</v>
      </c>
      <c r="H90" s="89">
        <v>0</v>
      </c>
      <c r="I90" s="89">
        <v>2</v>
      </c>
      <c r="J90" s="89">
        <v>0</v>
      </c>
      <c r="K90" s="89">
        <v>0</v>
      </c>
      <c r="L90" s="89">
        <v>0</v>
      </c>
      <c r="M90" s="89">
        <v>0</v>
      </c>
      <c r="N90" s="90">
        <f t="shared" si="17"/>
        <v>1</v>
      </c>
      <c r="O90" s="89">
        <v>0</v>
      </c>
      <c r="P90" s="89">
        <v>0</v>
      </c>
      <c r="Q90" s="89">
        <v>0</v>
      </c>
    </row>
    <row r="91" spans="1:17" s="91" customFormat="1" ht="15.75" customHeight="1" x14ac:dyDescent="0.55000000000000004">
      <c r="A91" s="97" t="s">
        <v>208</v>
      </c>
      <c r="B91" s="89">
        <v>16</v>
      </c>
      <c r="C91" s="89">
        <v>15</v>
      </c>
      <c r="D91" s="89">
        <v>1</v>
      </c>
      <c r="E91" s="89">
        <v>0</v>
      </c>
      <c r="F91" s="90">
        <f t="shared" si="16"/>
        <v>0.9375</v>
      </c>
      <c r="G91" s="89">
        <v>0</v>
      </c>
      <c r="H91" s="89">
        <v>0</v>
      </c>
      <c r="I91" s="89">
        <v>3</v>
      </c>
      <c r="J91" s="89">
        <v>1</v>
      </c>
      <c r="K91" s="89">
        <v>0</v>
      </c>
      <c r="L91" s="89">
        <v>0</v>
      </c>
      <c r="M91" s="89">
        <v>0</v>
      </c>
      <c r="N91" s="90">
        <f t="shared" si="17"/>
        <v>0.25</v>
      </c>
      <c r="O91" s="89">
        <v>12</v>
      </c>
      <c r="P91" s="89">
        <v>0</v>
      </c>
      <c r="Q91" s="89">
        <v>0</v>
      </c>
    </row>
    <row r="92" spans="1:17" s="91" customFormat="1" ht="14.4" x14ac:dyDescent="0.55000000000000004">
      <c r="A92" s="97" t="s">
        <v>209</v>
      </c>
      <c r="B92" s="89">
        <v>18</v>
      </c>
      <c r="C92" s="89">
        <v>15</v>
      </c>
      <c r="D92" s="89">
        <v>3</v>
      </c>
      <c r="E92" s="89">
        <v>0</v>
      </c>
      <c r="F92" s="90">
        <f t="shared" si="16"/>
        <v>0.83333333333333337</v>
      </c>
      <c r="G92" s="89">
        <v>0</v>
      </c>
      <c r="H92" s="89">
        <v>1</v>
      </c>
      <c r="I92" s="89">
        <v>4</v>
      </c>
      <c r="J92" s="89">
        <v>3</v>
      </c>
      <c r="K92" s="89">
        <v>1</v>
      </c>
      <c r="L92" s="89">
        <v>0</v>
      </c>
      <c r="M92" s="89">
        <v>0</v>
      </c>
      <c r="N92" s="90">
        <f t="shared" si="17"/>
        <v>0.52941176470588236</v>
      </c>
      <c r="O92" s="89">
        <v>8</v>
      </c>
      <c r="P92" s="89">
        <v>0</v>
      </c>
      <c r="Q92" s="89">
        <v>1</v>
      </c>
    </row>
    <row r="93" spans="1:17" s="91" customFormat="1" ht="18.75" customHeight="1" x14ac:dyDescent="0.55000000000000004">
      <c r="A93" s="97" t="s">
        <v>212</v>
      </c>
      <c r="B93" s="89">
        <v>3</v>
      </c>
      <c r="C93" s="89">
        <v>2</v>
      </c>
      <c r="D93" s="89">
        <v>1</v>
      </c>
      <c r="E93" s="89">
        <v>0</v>
      </c>
      <c r="F93" s="90">
        <f t="shared" si="16"/>
        <v>0.66666666666666663</v>
      </c>
      <c r="G93" s="89">
        <v>0</v>
      </c>
      <c r="H93" s="89">
        <v>1</v>
      </c>
      <c r="I93" s="89">
        <v>0</v>
      </c>
      <c r="J93" s="89">
        <v>0</v>
      </c>
      <c r="K93" s="89">
        <v>0</v>
      </c>
      <c r="L93" s="89">
        <v>0</v>
      </c>
      <c r="M93" s="89">
        <v>0</v>
      </c>
      <c r="N93" s="90">
        <f t="shared" si="17"/>
        <v>0.33333333333333331</v>
      </c>
      <c r="O93" s="89">
        <v>2</v>
      </c>
      <c r="P93" s="89">
        <v>0</v>
      </c>
      <c r="Q93" s="89">
        <v>0</v>
      </c>
    </row>
    <row r="94" spans="1:17" s="91" customFormat="1" ht="17.25" customHeight="1" x14ac:dyDescent="0.55000000000000004">
      <c r="A94" s="97" t="s">
        <v>213</v>
      </c>
      <c r="B94" s="89">
        <v>1</v>
      </c>
      <c r="C94" s="89">
        <v>1</v>
      </c>
      <c r="D94" s="89">
        <v>0</v>
      </c>
      <c r="E94" s="89">
        <v>0</v>
      </c>
      <c r="F94" s="90">
        <f t="shared" si="16"/>
        <v>1</v>
      </c>
      <c r="G94" s="89">
        <v>0</v>
      </c>
      <c r="H94" s="89">
        <v>0</v>
      </c>
      <c r="I94" s="89">
        <v>0</v>
      </c>
      <c r="J94" s="89">
        <v>1</v>
      </c>
      <c r="K94" s="89">
        <v>0</v>
      </c>
      <c r="L94" s="89">
        <v>0</v>
      </c>
      <c r="M94" s="89">
        <v>0</v>
      </c>
      <c r="N94" s="90">
        <f t="shared" si="17"/>
        <v>1</v>
      </c>
      <c r="O94" s="89">
        <v>0</v>
      </c>
      <c r="P94" s="89">
        <v>0</v>
      </c>
      <c r="Q94" s="89">
        <v>0</v>
      </c>
    </row>
    <row r="95" spans="1:17" s="91" customFormat="1" ht="14.4" x14ac:dyDescent="0.55000000000000004">
      <c r="A95" s="97" t="s">
        <v>110</v>
      </c>
      <c r="B95" s="89">
        <v>18</v>
      </c>
      <c r="C95" s="89">
        <v>17</v>
      </c>
      <c r="D95" s="89">
        <v>1</v>
      </c>
      <c r="E95" s="89">
        <v>0</v>
      </c>
      <c r="F95" s="90">
        <f t="shared" si="16"/>
        <v>0.94444444444444442</v>
      </c>
      <c r="G95" s="89">
        <v>0</v>
      </c>
      <c r="H95" s="89">
        <v>2</v>
      </c>
      <c r="I95" s="89">
        <v>3</v>
      </c>
      <c r="J95" s="89">
        <v>2</v>
      </c>
      <c r="K95" s="89">
        <v>2</v>
      </c>
      <c r="L95" s="89">
        <v>0</v>
      </c>
      <c r="M95" s="89">
        <v>1</v>
      </c>
      <c r="N95" s="90">
        <f t="shared" si="17"/>
        <v>0.55555555555555558</v>
      </c>
      <c r="O95" s="89">
        <v>8</v>
      </c>
      <c r="P95" s="89">
        <v>0</v>
      </c>
      <c r="Q95" s="89">
        <v>0</v>
      </c>
    </row>
    <row r="96" spans="1:17" s="92" customFormat="1" ht="14.4" x14ac:dyDescent="0.55000000000000004">
      <c r="A96" s="98" t="s">
        <v>38</v>
      </c>
      <c r="B96" s="102">
        <v>58</v>
      </c>
      <c r="C96" s="102">
        <v>52</v>
      </c>
      <c r="D96" s="102">
        <v>6</v>
      </c>
      <c r="E96" s="102">
        <v>0</v>
      </c>
      <c r="F96" s="103">
        <f t="shared" si="16"/>
        <v>0.89655172413793105</v>
      </c>
      <c r="G96" s="102">
        <v>0</v>
      </c>
      <c r="H96" s="102">
        <v>4</v>
      </c>
      <c r="I96" s="102">
        <v>12</v>
      </c>
      <c r="J96" s="102">
        <v>7</v>
      </c>
      <c r="K96" s="102">
        <v>3</v>
      </c>
      <c r="L96" s="102">
        <v>0</v>
      </c>
      <c r="M96" s="102">
        <v>1</v>
      </c>
      <c r="N96" s="103">
        <f t="shared" si="17"/>
        <v>0.47368421052631576</v>
      </c>
      <c r="O96" s="102">
        <v>30</v>
      </c>
      <c r="P96" s="102">
        <v>0</v>
      </c>
      <c r="Q96" s="102">
        <v>1</v>
      </c>
    </row>
    <row r="97" spans="1:17" s="92" customFormat="1" ht="14.4" x14ac:dyDescent="0.55000000000000004">
      <c r="A97" s="98" t="s">
        <v>221</v>
      </c>
      <c r="B97" s="93">
        <v>728</v>
      </c>
      <c r="C97" s="93">
        <v>554</v>
      </c>
      <c r="D97" s="93">
        <v>174</v>
      </c>
      <c r="E97" s="93">
        <v>0</v>
      </c>
      <c r="F97" s="94">
        <f t="shared" si="16"/>
        <v>0.76098901098901095</v>
      </c>
      <c r="G97" s="93">
        <v>1</v>
      </c>
      <c r="H97" s="93">
        <v>30</v>
      </c>
      <c r="I97" s="93">
        <v>95</v>
      </c>
      <c r="J97" s="93">
        <v>93</v>
      </c>
      <c r="K97" s="93">
        <v>10</v>
      </c>
      <c r="L97" s="93">
        <v>0</v>
      </c>
      <c r="M97" s="93">
        <v>14</v>
      </c>
      <c r="N97" s="94">
        <f t="shared" si="17"/>
        <v>0.35064935064935066</v>
      </c>
      <c r="O97" s="93">
        <v>450</v>
      </c>
      <c r="P97" s="93">
        <v>19</v>
      </c>
      <c r="Q97" s="93">
        <v>16</v>
      </c>
    </row>
    <row r="98" spans="1:17" s="92" customFormat="1" x14ac:dyDescent="0.55000000000000004">
      <c r="A98" s="99" t="s">
        <v>236</v>
      </c>
      <c r="B98" s="93"/>
      <c r="C98" s="93"/>
      <c r="D98" s="93"/>
      <c r="E98" s="93"/>
      <c r="F98" s="94"/>
      <c r="G98" s="93"/>
      <c r="H98" s="93"/>
      <c r="I98" s="93"/>
      <c r="J98" s="93"/>
      <c r="K98" s="93"/>
      <c r="L98" s="93"/>
      <c r="M98" s="93"/>
      <c r="N98" s="94"/>
      <c r="O98" s="93"/>
      <c r="P98" s="93"/>
      <c r="Q98" s="93"/>
    </row>
    <row r="99" spans="1:17" s="91" customFormat="1" ht="14.4" x14ac:dyDescent="0.55000000000000004">
      <c r="A99" s="97" t="s">
        <v>115</v>
      </c>
      <c r="B99" s="89">
        <v>43</v>
      </c>
      <c r="C99" s="89">
        <v>37</v>
      </c>
      <c r="D99" s="89">
        <v>6</v>
      </c>
      <c r="E99" s="89">
        <v>0</v>
      </c>
      <c r="F99" s="90">
        <f t="shared" ref="F99:F113" si="18">C99/B99</f>
        <v>0.86046511627906974</v>
      </c>
      <c r="G99" s="89">
        <v>0</v>
      </c>
      <c r="H99" s="89">
        <v>2</v>
      </c>
      <c r="I99" s="89">
        <v>0</v>
      </c>
      <c r="J99" s="89">
        <v>1</v>
      </c>
      <c r="K99" s="89">
        <v>0</v>
      </c>
      <c r="L99" s="89">
        <v>0</v>
      </c>
      <c r="M99" s="89">
        <v>0</v>
      </c>
      <c r="N99" s="90">
        <f t="shared" ref="N99:N113" si="19">(G99+H99+I99+J99+K99+L99+M99)/(B99-P99-Q99)</f>
        <v>0.1111111111111111</v>
      </c>
      <c r="O99" s="89">
        <v>24</v>
      </c>
      <c r="P99" s="89">
        <v>15</v>
      </c>
      <c r="Q99" s="89">
        <v>1</v>
      </c>
    </row>
    <row r="100" spans="1:17" s="91" customFormat="1" ht="14.4" x14ac:dyDescent="0.55000000000000004">
      <c r="A100" s="97" t="s">
        <v>223</v>
      </c>
      <c r="B100" s="89">
        <v>55</v>
      </c>
      <c r="C100" s="89">
        <v>32</v>
      </c>
      <c r="D100" s="89">
        <v>23</v>
      </c>
      <c r="E100" s="89">
        <v>0</v>
      </c>
      <c r="F100" s="90">
        <f t="shared" si="18"/>
        <v>0.58181818181818179</v>
      </c>
      <c r="G100" s="89">
        <v>0</v>
      </c>
      <c r="H100" s="89">
        <v>2</v>
      </c>
      <c r="I100" s="89">
        <v>1</v>
      </c>
      <c r="J100" s="89">
        <v>3</v>
      </c>
      <c r="K100" s="89">
        <v>0</v>
      </c>
      <c r="L100" s="89">
        <v>0</v>
      </c>
      <c r="M100" s="89">
        <v>2</v>
      </c>
      <c r="N100" s="90">
        <f t="shared" si="19"/>
        <v>0.34782608695652173</v>
      </c>
      <c r="O100" s="89">
        <v>15</v>
      </c>
      <c r="P100" s="89">
        <v>24</v>
      </c>
      <c r="Q100" s="89">
        <v>8</v>
      </c>
    </row>
    <row r="101" spans="1:17" s="91" customFormat="1" ht="14.4" x14ac:dyDescent="0.55000000000000004">
      <c r="A101" s="97" t="s">
        <v>117</v>
      </c>
      <c r="B101" s="89">
        <v>43</v>
      </c>
      <c r="C101" s="89">
        <v>27</v>
      </c>
      <c r="D101" s="89">
        <v>16</v>
      </c>
      <c r="E101" s="89">
        <v>0</v>
      </c>
      <c r="F101" s="90">
        <f t="shared" si="18"/>
        <v>0.62790697674418605</v>
      </c>
      <c r="G101" s="89">
        <v>0</v>
      </c>
      <c r="H101" s="89">
        <v>2</v>
      </c>
      <c r="I101" s="89">
        <v>0</v>
      </c>
      <c r="J101" s="89">
        <v>1</v>
      </c>
      <c r="K101" s="89">
        <v>0</v>
      </c>
      <c r="L101" s="89">
        <v>0</v>
      </c>
      <c r="M101" s="89">
        <v>0</v>
      </c>
      <c r="N101" s="90">
        <f t="shared" si="19"/>
        <v>0.11538461538461539</v>
      </c>
      <c r="O101" s="89">
        <v>23</v>
      </c>
      <c r="P101" s="89">
        <v>16</v>
      </c>
      <c r="Q101" s="89">
        <v>1</v>
      </c>
    </row>
    <row r="102" spans="1:17" s="92" customFormat="1" ht="14.4" x14ac:dyDescent="0.55000000000000004">
      <c r="A102" s="98" t="s">
        <v>22</v>
      </c>
      <c r="B102" s="102">
        <v>141</v>
      </c>
      <c r="C102" s="102">
        <v>96</v>
      </c>
      <c r="D102" s="102">
        <v>45</v>
      </c>
      <c r="E102" s="102">
        <v>0</v>
      </c>
      <c r="F102" s="103">
        <f t="shared" si="18"/>
        <v>0.68085106382978722</v>
      </c>
      <c r="G102" s="102">
        <v>0</v>
      </c>
      <c r="H102" s="102">
        <v>6</v>
      </c>
      <c r="I102" s="102">
        <v>1</v>
      </c>
      <c r="J102" s="102">
        <v>5</v>
      </c>
      <c r="K102" s="102">
        <v>0</v>
      </c>
      <c r="L102" s="102">
        <v>0</v>
      </c>
      <c r="M102" s="102">
        <v>2</v>
      </c>
      <c r="N102" s="103">
        <f t="shared" si="19"/>
        <v>0.18421052631578946</v>
      </c>
      <c r="O102" s="102">
        <v>62</v>
      </c>
      <c r="P102" s="102">
        <v>55</v>
      </c>
      <c r="Q102" s="102">
        <v>10</v>
      </c>
    </row>
    <row r="103" spans="1:17" s="91" customFormat="1" ht="14.4" x14ac:dyDescent="0.55000000000000004">
      <c r="A103" s="97" t="s">
        <v>118</v>
      </c>
      <c r="B103" s="89">
        <v>36</v>
      </c>
      <c r="C103" s="89">
        <v>13</v>
      </c>
      <c r="D103" s="89">
        <v>23</v>
      </c>
      <c r="E103" s="89">
        <v>0</v>
      </c>
      <c r="F103" s="90">
        <f t="shared" si="18"/>
        <v>0.3611111111111111</v>
      </c>
      <c r="G103" s="89">
        <v>0</v>
      </c>
      <c r="H103" s="89">
        <v>0</v>
      </c>
      <c r="I103" s="89">
        <v>8</v>
      </c>
      <c r="J103" s="89">
        <v>2</v>
      </c>
      <c r="K103" s="89">
        <v>0</v>
      </c>
      <c r="L103" s="89">
        <v>0</v>
      </c>
      <c r="M103" s="89">
        <v>1</v>
      </c>
      <c r="N103" s="90">
        <f t="shared" si="19"/>
        <v>0.35483870967741937</v>
      </c>
      <c r="O103" s="89">
        <v>20</v>
      </c>
      <c r="P103" s="89">
        <v>5</v>
      </c>
      <c r="Q103" s="89">
        <v>0</v>
      </c>
    </row>
    <row r="104" spans="1:17" s="91" customFormat="1" ht="14.4" x14ac:dyDescent="0.55000000000000004">
      <c r="A104" s="97" t="s">
        <v>119</v>
      </c>
      <c r="B104" s="89">
        <v>58</v>
      </c>
      <c r="C104" s="89">
        <v>49</v>
      </c>
      <c r="D104" s="89">
        <v>9</v>
      </c>
      <c r="E104" s="89">
        <v>0</v>
      </c>
      <c r="F104" s="90">
        <f t="shared" si="18"/>
        <v>0.84482758620689657</v>
      </c>
      <c r="G104" s="89">
        <v>0</v>
      </c>
      <c r="H104" s="89">
        <v>1</v>
      </c>
      <c r="I104" s="89">
        <v>8</v>
      </c>
      <c r="J104" s="89">
        <v>2</v>
      </c>
      <c r="K104" s="89">
        <v>0</v>
      </c>
      <c r="L104" s="89">
        <v>0</v>
      </c>
      <c r="M104" s="89">
        <v>1</v>
      </c>
      <c r="N104" s="90">
        <f t="shared" si="19"/>
        <v>0.22641509433962265</v>
      </c>
      <c r="O104" s="89">
        <v>41</v>
      </c>
      <c r="P104" s="89">
        <v>4</v>
      </c>
      <c r="Q104" s="89">
        <v>1</v>
      </c>
    </row>
    <row r="105" spans="1:17" s="91" customFormat="1" ht="19.5" customHeight="1" x14ac:dyDescent="0.55000000000000004">
      <c r="A105" s="97" t="s">
        <v>225</v>
      </c>
      <c r="B105" s="89">
        <v>14</v>
      </c>
      <c r="C105" s="89">
        <v>8</v>
      </c>
      <c r="D105" s="89">
        <v>6</v>
      </c>
      <c r="E105" s="89">
        <v>0</v>
      </c>
      <c r="F105" s="90">
        <f t="shared" si="18"/>
        <v>0.5714285714285714</v>
      </c>
      <c r="G105" s="89">
        <v>0</v>
      </c>
      <c r="H105" s="89">
        <v>0</v>
      </c>
      <c r="I105" s="89">
        <v>2</v>
      </c>
      <c r="J105" s="89">
        <v>2</v>
      </c>
      <c r="K105" s="89">
        <v>0</v>
      </c>
      <c r="L105" s="89">
        <v>0</v>
      </c>
      <c r="M105" s="89">
        <v>0</v>
      </c>
      <c r="N105" s="90">
        <f t="shared" si="19"/>
        <v>0.44444444444444442</v>
      </c>
      <c r="O105" s="89">
        <v>5</v>
      </c>
      <c r="P105" s="89">
        <v>3</v>
      </c>
      <c r="Q105" s="89">
        <v>2</v>
      </c>
    </row>
    <row r="106" spans="1:17" s="91" customFormat="1" ht="14.4" x14ac:dyDescent="0.55000000000000004">
      <c r="A106" s="97" t="s">
        <v>226</v>
      </c>
      <c r="B106" s="89">
        <v>12</v>
      </c>
      <c r="C106" s="89">
        <v>7</v>
      </c>
      <c r="D106" s="89">
        <v>5</v>
      </c>
      <c r="E106" s="89">
        <v>0</v>
      </c>
      <c r="F106" s="90">
        <f t="shared" si="18"/>
        <v>0.58333333333333337</v>
      </c>
      <c r="G106" s="89">
        <v>0</v>
      </c>
      <c r="H106" s="89">
        <v>1</v>
      </c>
      <c r="I106" s="89">
        <v>1</v>
      </c>
      <c r="J106" s="89">
        <v>0</v>
      </c>
      <c r="K106" s="89">
        <v>0</v>
      </c>
      <c r="L106" s="89">
        <v>0</v>
      </c>
      <c r="M106" s="89">
        <v>0</v>
      </c>
      <c r="N106" s="90">
        <f t="shared" si="19"/>
        <v>0.22222222222222221</v>
      </c>
      <c r="O106" s="89">
        <v>7</v>
      </c>
      <c r="P106" s="89">
        <v>3</v>
      </c>
      <c r="Q106" s="89">
        <v>0</v>
      </c>
    </row>
    <row r="107" spans="1:17" s="91" customFormat="1" ht="14.4" x14ac:dyDescent="0.55000000000000004">
      <c r="A107" s="97" t="s">
        <v>122</v>
      </c>
      <c r="B107" s="89">
        <v>29</v>
      </c>
      <c r="C107" s="89">
        <v>20</v>
      </c>
      <c r="D107" s="89">
        <v>9</v>
      </c>
      <c r="E107" s="89">
        <v>0</v>
      </c>
      <c r="F107" s="90">
        <f t="shared" si="18"/>
        <v>0.68965517241379315</v>
      </c>
      <c r="G107" s="89">
        <v>0</v>
      </c>
      <c r="H107" s="89">
        <v>1</v>
      </c>
      <c r="I107" s="89">
        <v>4</v>
      </c>
      <c r="J107" s="89">
        <v>2</v>
      </c>
      <c r="K107" s="89">
        <v>0</v>
      </c>
      <c r="L107" s="89">
        <v>0</v>
      </c>
      <c r="M107" s="89">
        <v>0</v>
      </c>
      <c r="N107" s="90">
        <f t="shared" si="19"/>
        <v>0.25925925925925924</v>
      </c>
      <c r="O107" s="89">
        <v>20</v>
      </c>
      <c r="P107" s="89">
        <v>1</v>
      </c>
      <c r="Q107" s="89">
        <v>1</v>
      </c>
    </row>
    <row r="108" spans="1:17" s="92" customFormat="1" ht="14.4" x14ac:dyDescent="0.55000000000000004">
      <c r="A108" s="98" t="s">
        <v>33</v>
      </c>
      <c r="B108" s="102">
        <v>149</v>
      </c>
      <c r="C108" s="102">
        <v>97</v>
      </c>
      <c r="D108" s="102">
        <v>52</v>
      </c>
      <c r="E108" s="102">
        <v>0</v>
      </c>
      <c r="F108" s="103">
        <f t="shared" si="18"/>
        <v>0.65100671140939592</v>
      </c>
      <c r="G108" s="102">
        <v>0</v>
      </c>
      <c r="H108" s="102">
        <v>3</v>
      </c>
      <c r="I108" s="102">
        <v>23</v>
      </c>
      <c r="J108" s="102">
        <v>8</v>
      </c>
      <c r="K108" s="102">
        <v>0</v>
      </c>
      <c r="L108" s="102">
        <v>0</v>
      </c>
      <c r="M108" s="102">
        <v>2</v>
      </c>
      <c r="N108" s="103">
        <f t="shared" si="19"/>
        <v>0.27906976744186046</v>
      </c>
      <c r="O108" s="102">
        <v>93</v>
      </c>
      <c r="P108" s="102">
        <v>16</v>
      </c>
      <c r="Q108" s="102">
        <v>4</v>
      </c>
    </row>
    <row r="109" spans="1:17" s="91" customFormat="1" ht="14.4" x14ac:dyDescent="0.55000000000000004">
      <c r="A109" s="97" t="s">
        <v>227</v>
      </c>
      <c r="B109" s="89">
        <v>8</v>
      </c>
      <c r="C109" s="89">
        <v>1</v>
      </c>
      <c r="D109" s="89">
        <v>7</v>
      </c>
      <c r="E109" s="89">
        <v>0</v>
      </c>
      <c r="F109" s="90">
        <f t="shared" si="18"/>
        <v>0.125</v>
      </c>
      <c r="G109" s="89">
        <v>0</v>
      </c>
      <c r="H109" s="89">
        <v>0</v>
      </c>
      <c r="I109" s="89">
        <v>2</v>
      </c>
      <c r="J109" s="89">
        <v>2</v>
      </c>
      <c r="K109" s="89">
        <v>0</v>
      </c>
      <c r="L109" s="89">
        <v>0</v>
      </c>
      <c r="M109" s="89">
        <v>0</v>
      </c>
      <c r="N109" s="90">
        <f t="shared" si="19"/>
        <v>0.66666666666666663</v>
      </c>
      <c r="O109" s="89">
        <v>2</v>
      </c>
      <c r="P109" s="89">
        <v>2</v>
      </c>
      <c r="Q109" s="89">
        <v>0</v>
      </c>
    </row>
    <row r="110" spans="1:17" s="91" customFormat="1" ht="19.5" customHeight="1" x14ac:dyDescent="0.55000000000000004">
      <c r="A110" s="97" t="s">
        <v>228</v>
      </c>
      <c r="B110" s="89">
        <v>18</v>
      </c>
      <c r="C110" s="89">
        <v>18</v>
      </c>
      <c r="D110" s="89">
        <v>0</v>
      </c>
      <c r="E110" s="89">
        <v>0</v>
      </c>
      <c r="F110" s="90">
        <f t="shared" si="18"/>
        <v>1</v>
      </c>
      <c r="G110" s="89">
        <v>0</v>
      </c>
      <c r="H110" s="89">
        <v>1</v>
      </c>
      <c r="I110" s="89">
        <v>4</v>
      </c>
      <c r="J110" s="89">
        <v>3</v>
      </c>
      <c r="K110" s="89">
        <v>0</v>
      </c>
      <c r="L110" s="89">
        <v>0</v>
      </c>
      <c r="M110" s="89">
        <v>0</v>
      </c>
      <c r="N110" s="90">
        <f t="shared" si="19"/>
        <v>0.53333333333333333</v>
      </c>
      <c r="O110" s="89">
        <v>7</v>
      </c>
      <c r="P110" s="89">
        <v>2</v>
      </c>
      <c r="Q110" s="89">
        <v>1</v>
      </c>
    </row>
    <row r="111" spans="1:17" s="91" customFormat="1" ht="14.4" x14ac:dyDescent="0.55000000000000004">
      <c r="A111" s="97" t="s">
        <v>229</v>
      </c>
      <c r="B111" s="89">
        <v>6</v>
      </c>
      <c r="C111" s="89">
        <v>6</v>
      </c>
      <c r="D111" s="89">
        <v>0</v>
      </c>
      <c r="E111" s="89">
        <v>0</v>
      </c>
      <c r="F111" s="90">
        <f t="shared" si="18"/>
        <v>1</v>
      </c>
      <c r="G111" s="89">
        <v>0</v>
      </c>
      <c r="H111" s="89">
        <v>0</v>
      </c>
      <c r="I111" s="89">
        <v>0</v>
      </c>
      <c r="J111" s="89">
        <v>1</v>
      </c>
      <c r="K111" s="89">
        <v>0</v>
      </c>
      <c r="L111" s="89">
        <v>0</v>
      </c>
      <c r="M111" s="89">
        <v>1</v>
      </c>
      <c r="N111" s="90">
        <f t="shared" si="19"/>
        <v>0.33333333333333331</v>
      </c>
      <c r="O111" s="89">
        <v>4</v>
      </c>
      <c r="P111" s="89">
        <v>0</v>
      </c>
      <c r="Q111" s="89">
        <v>0</v>
      </c>
    </row>
    <row r="112" spans="1:17" s="92" customFormat="1" ht="14.4" x14ac:dyDescent="0.55000000000000004">
      <c r="A112" s="98" t="s">
        <v>38</v>
      </c>
      <c r="B112" s="102">
        <v>32</v>
      </c>
      <c r="C112" s="102">
        <v>25</v>
      </c>
      <c r="D112" s="102">
        <v>7</v>
      </c>
      <c r="E112" s="102">
        <v>0</v>
      </c>
      <c r="F112" s="103">
        <f t="shared" si="18"/>
        <v>0.78125</v>
      </c>
      <c r="G112" s="102">
        <v>0</v>
      </c>
      <c r="H112" s="102">
        <v>1</v>
      </c>
      <c r="I112" s="102">
        <v>6</v>
      </c>
      <c r="J112" s="102">
        <v>6</v>
      </c>
      <c r="K112" s="102">
        <v>0</v>
      </c>
      <c r="L112" s="102">
        <v>0</v>
      </c>
      <c r="M112" s="102">
        <v>1</v>
      </c>
      <c r="N112" s="103">
        <f t="shared" si="19"/>
        <v>0.51851851851851849</v>
      </c>
      <c r="O112" s="102">
        <v>13</v>
      </c>
      <c r="P112" s="102">
        <v>4</v>
      </c>
      <c r="Q112" s="102">
        <v>1</v>
      </c>
    </row>
    <row r="113" spans="1:17" s="92" customFormat="1" ht="14.4" x14ac:dyDescent="0.55000000000000004">
      <c r="A113" s="98" t="s">
        <v>230</v>
      </c>
      <c r="B113" s="93">
        <v>322</v>
      </c>
      <c r="C113" s="93">
        <v>218</v>
      </c>
      <c r="D113" s="93">
        <v>104</v>
      </c>
      <c r="E113" s="93">
        <v>0</v>
      </c>
      <c r="F113" s="94">
        <f t="shared" si="18"/>
        <v>0.67701863354037262</v>
      </c>
      <c r="G113" s="93">
        <v>0</v>
      </c>
      <c r="H113" s="93">
        <v>10</v>
      </c>
      <c r="I113" s="93">
        <v>30</v>
      </c>
      <c r="J113" s="93">
        <v>19</v>
      </c>
      <c r="K113" s="93">
        <v>0</v>
      </c>
      <c r="L113" s="93">
        <v>0</v>
      </c>
      <c r="M113" s="93">
        <v>5</v>
      </c>
      <c r="N113" s="94">
        <f t="shared" si="19"/>
        <v>0.27586206896551724</v>
      </c>
      <c r="O113" s="93">
        <v>168</v>
      </c>
      <c r="P113" s="93">
        <v>75</v>
      </c>
      <c r="Q113" s="93">
        <v>15</v>
      </c>
    </row>
    <row r="114" spans="1:17" s="92" customFormat="1" x14ac:dyDescent="0.55000000000000004">
      <c r="A114" s="99" t="s">
        <v>237</v>
      </c>
      <c r="B114" s="93"/>
      <c r="C114" s="93"/>
      <c r="D114" s="93"/>
      <c r="E114" s="93"/>
      <c r="F114" s="94"/>
      <c r="G114" s="93"/>
      <c r="H114" s="93"/>
      <c r="I114" s="93"/>
      <c r="J114" s="93"/>
      <c r="K114" s="93"/>
      <c r="L114" s="93"/>
      <c r="M114" s="93"/>
      <c r="N114" s="94"/>
      <c r="O114" s="93"/>
      <c r="P114" s="93"/>
      <c r="Q114" s="93"/>
    </row>
    <row r="115" spans="1:17" s="91" customFormat="1" ht="14.4" x14ac:dyDescent="0.55000000000000004">
      <c r="A115" s="97" t="s">
        <v>85</v>
      </c>
      <c r="B115" s="89">
        <v>33</v>
      </c>
      <c r="C115" s="89">
        <v>26</v>
      </c>
      <c r="D115" s="89">
        <v>7</v>
      </c>
      <c r="E115" s="89">
        <v>0</v>
      </c>
      <c r="F115" s="90">
        <f t="shared" ref="F115:F127" si="20">C115/B115</f>
        <v>0.78787878787878785</v>
      </c>
      <c r="G115" s="89">
        <v>0</v>
      </c>
      <c r="H115" s="89">
        <v>1</v>
      </c>
      <c r="I115" s="89">
        <v>3</v>
      </c>
      <c r="J115" s="89">
        <v>1</v>
      </c>
      <c r="K115" s="89">
        <v>0</v>
      </c>
      <c r="L115" s="89">
        <v>0</v>
      </c>
      <c r="M115" s="89">
        <v>1</v>
      </c>
      <c r="N115" s="90">
        <f t="shared" ref="N115:N127" si="21">(G115+H115+I115+J115+K115+L115+M115)/(B115-P115-Q115)</f>
        <v>0.23076923076923078</v>
      </c>
      <c r="O115" s="89">
        <v>20</v>
      </c>
      <c r="P115" s="89">
        <v>5</v>
      </c>
      <c r="Q115" s="89">
        <v>2</v>
      </c>
    </row>
    <row r="116" spans="1:17" s="91" customFormat="1" ht="14.4" x14ac:dyDescent="0.55000000000000004">
      <c r="A116" s="97" t="s">
        <v>89</v>
      </c>
      <c r="B116" s="89">
        <v>71</v>
      </c>
      <c r="C116" s="89">
        <v>56</v>
      </c>
      <c r="D116" s="89">
        <v>15</v>
      </c>
      <c r="E116" s="89">
        <v>0</v>
      </c>
      <c r="F116" s="90">
        <f t="shared" si="20"/>
        <v>0.78873239436619713</v>
      </c>
      <c r="G116" s="89">
        <v>0</v>
      </c>
      <c r="H116" s="89">
        <v>1</v>
      </c>
      <c r="I116" s="89">
        <v>2</v>
      </c>
      <c r="J116" s="89">
        <v>4</v>
      </c>
      <c r="K116" s="89">
        <v>0</v>
      </c>
      <c r="L116" s="89">
        <v>0</v>
      </c>
      <c r="M116" s="89">
        <v>0</v>
      </c>
      <c r="N116" s="90">
        <f t="shared" si="21"/>
        <v>0.1044776119402985</v>
      </c>
      <c r="O116" s="89">
        <v>60</v>
      </c>
      <c r="P116" s="89">
        <v>2</v>
      </c>
      <c r="Q116" s="89">
        <v>2</v>
      </c>
    </row>
    <row r="117" spans="1:17" s="92" customFormat="1" ht="14.4" x14ac:dyDescent="0.55000000000000004">
      <c r="A117" s="98" t="s">
        <v>33</v>
      </c>
      <c r="B117" s="102">
        <v>104</v>
      </c>
      <c r="C117" s="102">
        <v>82</v>
      </c>
      <c r="D117" s="102">
        <v>22</v>
      </c>
      <c r="E117" s="102">
        <v>0</v>
      </c>
      <c r="F117" s="103">
        <f t="shared" si="20"/>
        <v>0.78846153846153844</v>
      </c>
      <c r="G117" s="102">
        <v>0</v>
      </c>
      <c r="H117" s="102">
        <v>2</v>
      </c>
      <c r="I117" s="102">
        <v>5</v>
      </c>
      <c r="J117" s="102">
        <v>5</v>
      </c>
      <c r="K117" s="102">
        <v>0</v>
      </c>
      <c r="L117" s="102">
        <v>0</v>
      </c>
      <c r="M117" s="102">
        <v>1</v>
      </c>
      <c r="N117" s="103">
        <f t="shared" si="21"/>
        <v>0.13978494623655913</v>
      </c>
      <c r="O117" s="102">
        <v>80</v>
      </c>
      <c r="P117" s="102">
        <v>7</v>
      </c>
      <c r="Q117" s="102">
        <v>4</v>
      </c>
    </row>
    <row r="118" spans="1:17" s="91" customFormat="1" ht="14.4" x14ac:dyDescent="0.55000000000000004">
      <c r="A118" s="97" t="s">
        <v>205</v>
      </c>
      <c r="B118" s="89">
        <v>25</v>
      </c>
      <c r="C118" s="89">
        <v>21</v>
      </c>
      <c r="D118" s="89">
        <v>4</v>
      </c>
      <c r="E118" s="89">
        <v>0</v>
      </c>
      <c r="F118" s="90">
        <f t="shared" si="20"/>
        <v>0.84</v>
      </c>
      <c r="G118" s="89">
        <v>0</v>
      </c>
      <c r="H118" s="89">
        <v>1</v>
      </c>
      <c r="I118" s="89">
        <v>6</v>
      </c>
      <c r="J118" s="89">
        <v>2</v>
      </c>
      <c r="K118" s="89">
        <v>0</v>
      </c>
      <c r="L118" s="89">
        <v>0</v>
      </c>
      <c r="M118" s="89">
        <v>0</v>
      </c>
      <c r="N118" s="90">
        <f t="shared" si="21"/>
        <v>0.40909090909090912</v>
      </c>
      <c r="O118" s="89">
        <v>13</v>
      </c>
      <c r="P118" s="89">
        <v>1</v>
      </c>
      <c r="Q118" s="89">
        <v>2</v>
      </c>
    </row>
    <row r="119" spans="1:17" s="91" customFormat="1" ht="14.4" x14ac:dyDescent="0.55000000000000004">
      <c r="A119" s="97" t="s">
        <v>207</v>
      </c>
      <c r="B119" s="89">
        <v>21</v>
      </c>
      <c r="C119" s="89">
        <v>14</v>
      </c>
      <c r="D119" s="89">
        <v>7</v>
      </c>
      <c r="E119" s="89">
        <v>0</v>
      </c>
      <c r="F119" s="90">
        <f t="shared" si="20"/>
        <v>0.66666666666666663</v>
      </c>
      <c r="G119" s="89">
        <v>0</v>
      </c>
      <c r="H119" s="89">
        <v>0</v>
      </c>
      <c r="I119" s="89">
        <v>2</v>
      </c>
      <c r="J119" s="89">
        <v>1</v>
      </c>
      <c r="K119" s="89">
        <v>0</v>
      </c>
      <c r="L119" s="89">
        <v>0</v>
      </c>
      <c r="M119" s="89">
        <v>1</v>
      </c>
      <c r="N119" s="90">
        <f t="shared" si="21"/>
        <v>0.25</v>
      </c>
      <c r="O119" s="89">
        <v>12</v>
      </c>
      <c r="P119" s="89">
        <v>3</v>
      </c>
      <c r="Q119" s="89">
        <v>2</v>
      </c>
    </row>
    <row r="120" spans="1:17" s="91" customFormat="1" ht="14.4" x14ac:dyDescent="0.55000000000000004">
      <c r="A120" s="97" t="s">
        <v>210</v>
      </c>
      <c r="B120" s="89">
        <v>1</v>
      </c>
      <c r="C120" s="89">
        <v>1</v>
      </c>
      <c r="D120" s="89">
        <v>0</v>
      </c>
      <c r="E120" s="89">
        <v>0</v>
      </c>
      <c r="F120" s="90">
        <f t="shared" si="20"/>
        <v>1</v>
      </c>
      <c r="G120" s="89">
        <v>0</v>
      </c>
      <c r="H120" s="89">
        <v>0</v>
      </c>
      <c r="I120" s="89">
        <v>0</v>
      </c>
      <c r="J120" s="89">
        <v>0</v>
      </c>
      <c r="K120" s="89">
        <v>0</v>
      </c>
      <c r="L120" s="89">
        <v>0</v>
      </c>
      <c r="M120" s="89">
        <v>0</v>
      </c>
      <c r="N120" s="90" t="e">
        <f t="shared" si="21"/>
        <v>#DIV/0!</v>
      </c>
      <c r="O120" s="89">
        <v>0</v>
      </c>
      <c r="P120" s="89">
        <v>1</v>
      </c>
      <c r="Q120" s="89">
        <v>0</v>
      </c>
    </row>
    <row r="121" spans="1:17" s="91" customFormat="1" ht="14.4" x14ac:dyDescent="0.55000000000000004">
      <c r="A121" s="97" t="s">
        <v>145</v>
      </c>
      <c r="B121" s="89">
        <v>5</v>
      </c>
      <c r="C121" s="89">
        <v>3</v>
      </c>
      <c r="D121" s="89">
        <v>2</v>
      </c>
      <c r="E121" s="89">
        <v>0</v>
      </c>
      <c r="F121" s="90">
        <f t="shared" si="20"/>
        <v>0.6</v>
      </c>
      <c r="G121" s="89">
        <v>0</v>
      </c>
      <c r="H121" s="89">
        <v>1</v>
      </c>
      <c r="I121" s="89">
        <v>0</v>
      </c>
      <c r="J121" s="89">
        <v>1</v>
      </c>
      <c r="K121" s="89">
        <v>0</v>
      </c>
      <c r="L121" s="89">
        <v>0</v>
      </c>
      <c r="M121" s="89">
        <v>0</v>
      </c>
      <c r="N121" s="90">
        <f t="shared" si="21"/>
        <v>0.4</v>
      </c>
      <c r="O121" s="89">
        <v>3</v>
      </c>
      <c r="P121" s="89">
        <v>0</v>
      </c>
      <c r="Q121" s="89">
        <v>0</v>
      </c>
    </row>
    <row r="122" spans="1:17" s="91" customFormat="1" ht="14.4" x14ac:dyDescent="0.55000000000000004">
      <c r="A122" s="97" t="s">
        <v>211</v>
      </c>
      <c r="B122" s="89">
        <v>1</v>
      </c>
      <c r="C122" s="89">
        <v>1</v>
      </c>
      <c r="D122" s="89">
        <v>0</v>
      </c>
      <c r="E122" s="89">
        <v>0</v>
      </c>
      <c r="F122" s="90">
        <f t="shared" si="20"/>
        <v>1</v>
      </c>
      <c r="G122" s="89">
        <v>0</v>
      </c>
      <c r="H122" s="89">
        <v>0</v>
      </c>
      <c r="I122" s="89">
        <v>0</v>
      </c>
      <c r="J122" s="89">
        <v>0</v>
      </c>
      <c r="K122" s="89">
        <v>0</v>
      </c>
      <c r="L122" s="89">
        <v>0</v>
      </c>
      <c r="M122" s="89">
        <v>0</v>
      </c>
      <c r="N122" s="90">
        <f t="shared" si="21"/>
        <v>0</v>
      </c>
      <c r="O122" s="89">
        <v>1</v>
      </c>
      <c r="P122" s="89">
        <v>0</v>
      </c>
      <c r="Q122" s="89">
        <v>0</v>
      </c>
    </row>
    <row r="123" spans="1:17" s="91" customFormat="1" ht="14.4" x14ac:dyDescent="0.55000000000000004">
      <c r="A123" s="97" t="s">
        <v>214</v>
      </c>
      <c r="B123" s="89">
        <v>6</v>
      </c>
      <c r="C123" s="89">
        <v>5</v>
      </c>
      <c r="D123" s="89">
        <v>1</v>
      </c>
      <c r="E123" s="89">
        <v>0</v>
      </c>
      <c r="F123" s="90">
        <f t="shared" si="20"/>
        <v>0.83333333333333337</v>
      </c>
      <c r="G123" s="89">
        <v>0</v>
      </c>
      <c r="H123" s="89">
        <v>0</v>
      </c>
      <c r="I123" s="89">
        <v>0</v>
      </c>
      <c r="J123" s="89">
        <v>0</v>
      </c>
      <c r="K123" s="89">
        <v>0</v>
      </c>
      <c r="L123" s="89">
        <v>0</v>
      </c>
      <c r="M123" s="89">
        <v>0</v>
      </c>
      <c r="N123" s="90">
        <f t="shared" si="21"/>
        <v>0</v>
      </c>
      <c r="O123" s="89">
        <v>6</v>
      </c>
      <c r="P123" s="89">
        <v>0</v>
      </c>
      <c r="Q123" s="89">
        <v>0</v>
      </c>
    </row>
    <row r="124" spans="1:17" s="91" customFormat="1" ht="14.4" x14ac:dyDescent="0.55000000000000004">
      <c r="A124" s="97" t="s">
        <v>215</v>
      </c>
      <c r="B124" s="89">
        <v>26</v>
      </c>
      <c r="C124" s="89">
        <v>22</v>
      </c>
      <c r="D124" s="89">
        <v>4</v>
      </c>
      <c r="E124" s="89">
        <v>0</v>
      </c>
      <c r="F124" s="90">
        <f t="shared" si="20"/>
        <v>0.84615384615384615</v>
      </c>
      <c r="G124" s="89">
        <v>0</v>
      </c>
      <c r="H124" s="89">
        <v>0</v>
      </c>
      <c r="I124" s="89">
        <v>1</v>
      </c>
      <c r="J124" s="89">
        <v>2</v>
      </c>
      <c r="K124" s="89">
        <v>0</v>
      </c>
      <c r="L124" s="89">
        <v>0</v>
      </c>
      <c r="M124" s="89">
        <v>1</v>
      </c>
      <c r="N124" s="90">
        <f t="shared" si="21"/>
        <v>0.16</v>
      </c>
      <c r="O124" s="89">
        <v>21</v>
      </c>
      <c r="P124" s="89">
        <v>1</v>
      </c>
      <c r="Q124" s="89">
        <v>0</v>
      </c>
    </row>
    <row r="125" spans="1:17" s="91" customFormat="1" ht="14.4" x14ac:dyDescent="0.55000000000000004">
      <c r="A125" s="97" t="s">
        <v>216</v>
      </c>
      <c r="B125" s="89">
        <v>4</v>
      </c>
      <c r="C125" s="89">
        <v>2</v>
      </c>
      <c r="D125" s="89">
        <v>2</v>
      </c>
      <c r="E125" s="89">
        <v>0</v>
      </c>
      <c r="F125" s="90">
        <f t="shared" si="20"/>
        <v>0.5</v>
      </c>
      <c r="G125" s="89">
        <v>0</v>
      </c>
      <c r="H125" s="89">
        <v>0</v>
      </c>
      <c r="I125" s="89">
        <v>2</v>
      </c>
      <c r="J125" s="89">
        <v>1</v>
      </c>
      <c r="K125" s="89">
        <v>0</v>
      </c>
      <c r="L125" s="89">
        <v>0</v>
      </c>
      <c r="M125" s="89">
        <v>0</v>
      </c>
      <c r="N125" s="90">
        <f t="shared" si="21"/>
        <v>0.75</v>
      </c>
      <c r="O125" s="89">
        <v>1</v>
      </c>
      <c r="P125" s="89">
        <v>0</v>
      </c>
      <c r="Q125" s="89">
        <v>0</v>
      </c>
    </row>
    <row r="126" spans="1:17" s="92" customFormat="1" ht="14.4" x14ac:dyDescent="0.55000000000000004">
      <c r="A126" s="98" t="s">
        <v>38</v>
      </c>
      <c r="B126" s="102">
        <v>89</v>
      </c>
      <c r="C126" s="102">
        <v>69</v>
      </c>
      <c r="D126" s="102">
        <v>20</v>
      </c>
      <c r="E126" s="102">
        <v>0</v>
      </c>
      <c r="F126" s="103">
        <f t="shared" si="20"/>
        <v>0.7752808988764045</v>
      </c>
      <c r="G126" s="102">
        <v>0</v>
      </c>
      <c r="H126" s="102">
        <v>2</v>
      </c>
      <c r="I126" s="102">
        <v>11</v>
      </c>
      <c r="J126" s="102">
        <v>7</v>
      </c>
      <c r="K126" s="102">
        <v>0</v>
      </c>
      <c r="L126" s="102">
        <v>0</v>
      </c>
      <c r="M126" s="102">
        <v>2</v>
      </c>
      <c r="N126" s="103">
        <f t="shared" si="21"/>
        <v>0.27848101265822783</v>
      </c>
      <c r="O126" s="102">
        <v>57</v>
      </c>
      <c r="P126" s="102">
        <v>6</v>
      </c>
      <c r="Q126" s="102">
        <v>4</v>
      </c>
    </row>
    <row r="127" spans="1:17" s="92" customFormat="1" ht="14.4" x14ac:dyDescent="0.55000000000000004">
      <c r="A127" s="98" t="s">
        <v>238</v>
      </c>
      <c r="B127" s="93">
        <v>193</v>
      </c>
      <c r="C127" s="93">
        <v>151</v>
      </c>
      <c r="D127" s="93">
        <v>42</v>
      </c>
      <c r="E127" s="93">
        <v>0</v>
      </c>
      <c r="F127" s="94">
        <f t="shared" si="20"/>
        <v>0.78238341968911918</v>
      </c>
      <c r="G127" s="93">
        <v>0</v>
      </c>
      <c r="H127" s="93">
        <v>4</v>
      </c>
      <c r="I127" s="93">
        <v>16</v>
      </c>
      <c r="J127" s="93">
        <v>12</v>
      </c>
      <c r="K127" s="93">
        <v>0</v>
      </c>
      <c r="L127" s="93">
        <v>0</v>
      </c>
      <c r="M127" s="93">
        <v>3</v>
      </c>
      <c r="N127" s="94">
        <f t="shared" si="21"/>
        <v>0.20348837209302326</v>
      </c>
      <c r="O127" s="93">
        <v>137</v>
      </c>
      <c r="P127" s="93">
        <v>13</v>
      </c>
      <c r="Q127" s="93">
        <v>8</v>
      </c>
    </row>
    <row r="128" spans="1:17" s="92" customFormat="1" x14ac:dyDescent="0.55000000000000004">
      <c r="A128" s="96" t="s">
        <v>239</v>
      </c>
      <c r="B128" s="93"/>
      <c r="C128" s="93"/>
      <c r="D128" s="93"/>
      <c r="E128" s="93"/>
      <c r="F128" s="94"/>
      <c r="G128" s="93"/>
      <c r="H128" s="93"/>
      <c r="I128" s="93"/>
      <c r="J128" s="93"/>
      <c r="K128" s="93"/>
      <c r="L128" s="93"/>
      <c r="M128" s="93"/>
      <c r="N128" s="94"/>
      <c r="O128" s="93"/>
      <c r="P128" s="93"/>
      <c r="Q128" s="93"/>
    </row>
    <row r="129" spans="1:17" s="91" customFormat="1" ht="14.4" x14ac:dyDescent="0.55000000000000004">
      <c r="A129" s="97" t="s">
        <v>199</v>
      </c>
      <c r="B129" s="89">
        <v>47</v>
      </c>
      <c r="C129" s="89">
        <v>39</v>
      </c>
      <c r="D129" s="89">
        <v>8</v>
      </c>
      <c r="E129" s="89">
        <v>0</v>
      </c>
      <c r="F129" s="90">
        <f t="shared" ref="F129:F141" si="22">C129/B129</f>
        <v>0.82978723404255317</v>
      </c>
      <c r="G129" s="89">
        <v>0</v>
      </c>
      <c r="H129" s="89">
        <v>1</v>
      </c>
      <c r="I129" s="89">
        <v>8</v>
      </c>
      <c r="J129" s="89">
        <v>4</v>
      </c>
      <c r="K129" s="89">
        <v>0</v>
      </c>
      <c r="L129" s="89">
        <v>1</v>
      </c>
      <c r="M129" s="89">
        <v>1</v>
      </c>
      <c r="N129" s="90">
        <f t="shared" ref="N129:N141" si="23">(G129+H129+I129+J129+K129+L129+M129)/(B129-P129-Q129)</f>
        <v>0.42857142857142855</v>
      </c>
      <c r="O129" s="89">
        <v>20</v>
      </c>
      <c r="P129" s="89">
        <v>10</v>
      </c>
      <c r="Q129" s="89">
        <v>2</v>
      </c>
    </row>
    <row r="130" spans="1:17" s="92" customFormat="1" ht="14.4" x14ac:dyDescent="0.55000000000000004">
      <c r="A130" s="98" t="s">
        <v>22</v>
      </c>
      <c r="B130" s="102">
        <v>47</v>
      </c>
      <c r="C130" s="102">
        <v>39</v>
      </c>
      <c r="D130" s="102">
        <v>8</v>
      </c>
      <c r="E130" s="102">
        <v>0</v>
      </c>
      <c r="F130" s="103">
        <f t="shared" si="22"/>
        <v>0.82978723404255317</v>
      </c>
      <c r="G130" s="102">
        <v>0</v>
      </c>
      <c r="H130" s="102">
        <v>1</v>
      </c>
      <c r="I130" s="102">
        <v>8</v>
      </c>
      <c r="J130" s="102">
        <v>4</v>
      </c>
      <c r="K130" s="102">
        <v>0</v>
      </c>
      <c r="L130" s="102">
        <v>1</v>
      </c>
      <c r="M130" s="102">
        <v>1</v>
      </c>
      <c r="N130" s="103">
        <f t="shared" si="23"/>
        <v>0.42857142857142855</v>
      </c>
      <c r="O130" s="102">
        <v>20</v>
      </c>
      <c r="P130" s="102">
        <v>10</v>
      </c>
      <c r="Q130" s="102">
        <v>2</v>
      </c>
    </row>
    <row r="131" spans="1:17" s="91" customFormat="1" ht="14.25" customHeight="1" x14ac:dyDescent="0.55000000000000004">
      <c r="A131" s="97" t="s">
        <v>204</v>
      </c>
      <c r="B131" s="89">
        <v>15</v>
      </c>
      <c r="C131" s="89">
        <v>12</v>
      </c>
      <c r="D131" s="89">
        <v>3</v>
      </c>
      <c r="E131" s="89">
        <v>0</v>
      </c>
      <c r="F131" s="90">
        <f t="shared" si="22"/>
        <v>0.8</v>
      </c>
      <c r="G131" s="89">
        <v>0</v>
      </c>
      <c r="H131" s="89">
        <v>0</v>
      </c>
      <c r="I131" s="89">
        <v>3</v>
      </c>
      <c r="J131" s="89">
        <v>1</v>
      </c>
      <c r="K131" s="89">
        <v>0</v>
      </c>
      <c r="L131" s="89">
        <v>0</v>
      </c>
      <c r="M131" s="89">
        <v>1</v>
      </c>
      <c r="N131" s="90">
        <f t="shared" si="23"/>
        <v>0.33333333333333331</v>
      </c>
      <c r="O131" s="89">
        <v>10</v>
      </c>
      <c r="P131" s="89">
        <v>0</v>
      </c>
      <c r="Q131" s="89">
        <v>0</v>
      </c>
    </row>
    <row r="132" spans="1:17" s="91" customFormat="1" ht="14.4" x14ac:dyDescent="0.55000000000000004">
      <c r="A132" s="97" t="s">
        <v>91</v>
      </c>
      <c r="B132" s="89">
        <v>28</v>
      </c>
      <c r="C132" s="89">
        <v>26</v>
      </c>
      <c r="D132" s="89">
        <v>2</v>
      </c>
      <c r="E132" s="89">
        <v>0</v>
      </c>
      <c r="F132" s="90">
        <f t="shared" si="22"/>
        <v>0.9285714285714286</v>
      </c>
      <c r="G132" s="89">
        <v>0</v>
      </c>
      <c r="H132" s="89">
        <v>1</v>
      </c>
      <c r="I132" s="89">
        <v>2</v>
      </c>
      <c r="J132" s="89">
        <v>3</v>
      </c>
      <c r="K132" s="89">
        <v>0</v>
      </c>
      <c r="L132" s="89">
        <v>0</v>
      </c>
      <c r="M132" s="89">
        <v>0</v>
      </c>
      <c r="N132" s="90">
        <f t="shared" si="23"/>
        <v>0.24</v>
      </c>
      <c r="O132" s="89">
        <v>19</v>
      </c>
      <c r="P132" s="89">
        <v>0</v>
      </c>
      <c r="Q132" s="89">
        <v>3</v>
      </c>
    </row>
    <row r="133" spans="1:17" s="91" customFormat="1" ht="14.4" x14ac:dyDescent="0.55000000000000004">
      <c r="A133" s="97" t="s">
        <v>94</v>
      </c>
      <c r="B133" s="89">
        <v>99</v>
      </c>
      <c r="C133" s="89">
        <v>87</v>
      </c>
      <c r="D133" s="89">
        <v>12</v>
      </c>
      <c r="E133" s="89">
        <v>0</v>
      </c>
      <c r="F133" s="90">
        <f t="shared" si="22"/>
        <v>0.87878787878787878</v>
      </c>
      <c r="G133" s="89">
        <v>0</v>
      </c>
      <c r="H133" s="89">
        <v>0</v>
      </c>
      <c r="I133" s="89">
        <v>5</v>
      </c>
      <c r="J133" s="89">
        <v>17</v>
      </c>
      <c r="K133" s="89">
        <v>0</v>
      </c>
      <c r="L133" s="89">
        <v>1</v>
      </c>
      <c r="M133" s="89">
        <v>1</v>
      </c>
      <c r="N133" s="90">
        <f t="shared" si="23"/>
        <v>0.26666666666666666</v>
      </c>
      <c r="O133" s="89">
        <v>66</v>
      </c>
      <c r="P133" s="89">
        <v>2</v>
      </c>
      <c r="Q133" s="89">
        <v>7</v>
      </c>
    </row>
    <row r="134" spans="1:17" s="92" customFormat="1" ht="14.4" x14ac:dyDescent="0.55000000000000004">
      <c r="A134" s="98" t="s">
        <v>33</v>
      </c>
      <c r="B134" s="102">
        <v>142</v>
      </c>
      <c r="C134" s="102">
        <v>125</v>
      </c>
      <c r="D134" s="102">
        <v>17</v>
      </c>
      <c r="E134" s="102">
        <v>0</v>
      </c>
      <c r="F134" s="103">
        <f t="shared" si="22"/>
        <v>0.88028169014084512</v>
      </c>
      <c r="G134" s="102">
        <v>0</v>
      </c>
      <c r="H134" s="102">
        <v>1</v>
      </c>
      <c r="I134" s="102">
        <v>10</v>
      </c>
      <c r="J134" s="102">
        <v>21</v>
      </c>
      <c r="K134" s="102">
        <v>0</v>
      </c>
      <c r="L134" s="102">
        <v>1</v>
      </c>
      <c r="M134" s="102">
        <v>2</v>
      </c>
      <c r="N134" s="103">
        <f t="shared" si="23"/>
        <v>0.26923076923076922</v>
      </c>
      <c r="O134" s="102">
        <v>95</v>
      </c>
      <c r="P134" s="102">
        <v>2</v>
      </c>
      <c r="Q134" s="102">
        <v>10</v>
      </c>
    </row>
    <row r="135" spans="1:17" s="91" customFormat="1" ht="14.4" x14ac:dyDescent="0.55000000000000004">
      <c r="A135" s="97" t="s">
        <v>103</v>
      </c>
      <c r="B135" s="89">
        <v>4</v>
      </c>
      <c r="C135" s="89">
        <v>4</v>
      </c>
      <c r="D135" s="89">
        <v>0</v>
      </c>
      <c r="E135" s="89">
        <v>0</v>
      </c>
      <c r="F135" s="90">
        <f t="shared" si="22"/>
        <v>1</v>
      </c>
      <c r="G135" s="89">
        <v>0</v>
      </c>
      <c r="H135" s="89">
        <v>0</v>
      </c>
      <c r="I135" s="89">
        <v>0</v>
      </c>
      <c r="J135" s="89">
        <v>0</v>
      </c>
      <c r="K135" s="89">
        <v>0</v>
      </c>
      <c r="L135" s="89">
        <v>0</v>
      </c>
      <c r="M135" s="89">
        <v>0</v>
      </c>
      <c r="N135" s="90">
        <f t="shared" si="23"/>
        <v>0</v>
      </c>
      <c r="O135" s="89">
        <v>4</v>
      </c>
      <c r="P135" s="89">
        <v>0</v>
      </c>
      <c r="Q135" s="89">
        <v>0</v>
      </c>
    </row>
    <row r="136" spans="1:17" s="91" customFormat="1" ht="14.4" x14ac:dyDescent="0.55000000000000004">
      <c r="A136" s="97" t="s">
        <v>217</v>
      </c>
      <c r="B136" s="89">
        <v>15</v>
      </c>
      <c r="C136" s="89">
        <v>12</v>
      </c>
      <c r="D136" s="89">
        <v>3</v>
      </c>
      <c r="E136" s="89">
        <v>0</v>
      </c>
      <c r="F136" s="90">
        <f t="shared" si="22"/>
        <v>0.8</v>
      </c>
      <c r="G136" s="89">
        <v>0</v>
      </c>
      <c r="H136" s="89">
        <v>1</v>
      </c>
      <c r="I136" s="89">
        <v>0</v>
      </c>
      <c r="J136" s="89">
        <v>0</v>
      </c>
      <c r="K136" s="89">
        <v>0</v>
      </c>
      <c r="L136" s="89">
        <v>0</v>
      </c>
      <c r="M136" s="89">
        <v>0</v>
      </c>
      <c r="N136" s="90">
        <f t="shared" si="23"/>
        <v>6.6666666666666666E-2</v>
      </c>
      <c r="O136" s="89">
        <v>14</v>
      </c>
      <c r="P136" s="89">
        <v>0</v>
      </c>
      <c r="Q136" s="89">
        <v>0</v>
      </c>
    </row>
    <row r="137" spans="1:17" s="91" customFormat="1" ht="14.25" customHeight="1" x14ac:dyDescent="0.55000000000000004">
      <c r="A137" s="97" t="s">
        <v>240</v>
      </c>
      <c r="B137" s="89">
        <v>2</v>
      </c>
      <c r="C137" s="89">
        <v>2</v>
      </c>
      <c r="D137" s="89">
        <v>0</v>
      </c>
      <c r="E137" s="89">
        <v>0</v>
      </c>
      <c r="F137" s="90">
        <f t="shared" si="22"/>
        <v>1</v>
      </c>
      <c r="G137" s="89">
        <v>0</v>
      </c>
      <c r="H137" s="89">
        <v>0</v>
      </c>
      <c r="I137" s="89">
        <v>0</v>
      </c>
      <c r="J137" s="89">
        <v>0</v>
      </c>
      <c r="K137" s="89">
        <v>0</v>
      </c>
      <c r="L137" s="89">
        <v>0</v>
      </c>
      <c r="M137" s="89">
        <v>0</v>
      </c>
      <c r="N137" s="90">
        <f t="shared" si="23"/>
        <v>0</v>
      </c>
      <c r="O137" s="89">
        <v>2</v>
      </c>
      <c r="P137" s="89">
        <v>0</v>
      </c>
      <c r="Q137" s="89">
        <v>0</v>
      </c>
    </row>
    <row r="138" spans="1:17" s="91" customFormat="1" ht="14.4" x14ac:dyDescent="0.55000000000000004">
      <c r="A138" s="97" t="s">
        <v>219</v>
      </c>
      <c r="B138" s="89">
        <v>38</v>
      </c>
      <c r="C138" s="89">
        <v>27</v>
      </c>
      <c r="D138" s="89">
        <v>11</v>
      </c>
      <c r="E138" s="89">
        <v>0</v>
      </c>
      <c r="F138" s="90">
        <f t="shared" si="22"/>
        <v>0.71052631578947367</v>
      </c>
      <c r="G138" s="89">
        <v>0</v>
      </c>
      <c r="H138" s="89">
        <v>0</v>
      </c>
      <c r="I138" s="89">
        <v>0</v>
      </c>
      <c r="J138" s="89">
        <v>0</v>
      </c>
      <c r="K138" s="89">
        <v>0</v>
      </c>
      <c r="L138" s="89">
        <v>0</v>
      </c>
      <c r="M138" s="89">
        <v>0</v>
      </c>
      <c r="N138" s="90">
        <f t="shared" si="23"/>
        <v>0</v>
      </c>
      <c r="O138" s="89">
        <v>35</v>
      </c>
      <c r="P138" s="89">
        <v>0</v>
      </c>
      <c r="Q138" s="89">
        <v>3</v>
      </c>
    </row>
    <row r="139" spans="1:17" s="91" customFormat="1" ht="14.4" x14ac:dyDescent="0.55000000000000004">
      <c r="A139" s="97" t="s">
        <v>220</v>
      </c>
      <c r="B139" s="89">
        <v>6</v>
      </c>
      <c r="C139" s="89">
        <v>3</v>
      </c>
      <c r="D139" s="89">
        <v>3</v>
      </c>
      <c r="E139" s="89">
        <v>0</v>
      </c>
      <c r="F139" s="90">
        <f t="shared" si="22"/>
        <v>0.5</v>
      </c>
      <c r="G139" s="89">
        <v>0</v>
      </c>
      <c r="H139" s="89">
        <v>0</v>
      </c>
      <c r="I139" s="89">
        <v>0</v>
      </c>
      <c r="J139" s="89">
        <v>0</v>
      </c>
      <c r="K139" s="89">
        <v>0</v>
      </c>
      <c r="L139" s="89">
        <v>0</v>
      </c>
      <c r="M139" s="89">
        <v>0</v>
      </c>
      <c r="N139" s="90">
        <f t="shared" si="23"/>
        <v>0</v>
      </c>
      <c r="O139" s="89">
        <v>6</v>
      </c>
      <c r="P139" s="89">
        <v>0</v>
      </c>
      <c r="Q139" s="89">
        <v>0</v>
      </c>
    </row>
    <row r="140" spans="1:17" s="92" customFormat="1" ht="14.4" x14ac:dyDescent="0.55000000000000004">
      <c r="A140" s="98" t="s">
        <v>38</v>
      </c>
      <c r="B140" s="102">
        <v>65</v>
      </c>
      <c r="C140" s="102">
        <v>48</v>
      </c>
      <c r="D140" s="102">
        <v>17</v>
      </c>
      <c r="E140" s="102">
        <v>0</v>
      </c>
      <c r="F140" s="103">
        <f t="shared" si="22"/>
        <v>0.7384615384615385</v>
      </c>
      <c r="G140" s="102">
        <v>0</v>
      </c>
      <c r="H140" s="102">
        <v>1</v>
      </c>
      <c r="I140" s="102">
        <v>0</v>
      </c>
      <c r="J140" s="102">
        <v>0</v>
      </c>
      <c r="K140" s="102">
        <v>0</v>
      </c>
      <c r="L140" s="102">
        <v>0</v>
      </c>
      <c r="M140" s="102">
        <v>0</v>
      </c>
      <c r="N140" s="103">
        <f t="shared" si="23"/>
        <v>1.6129032258064516E-2</v>
      </c>
      <c r="O140" s="102">
        <v>61</v>
      </c>
      <c r="P140" s="102">
        <v>0</v>
      </c>
      <c r="Q140" s="102">
        <v>3</v>
      </c>
    </row>
    <row r="141" spans="1:17" s="92" customFormat="1" ht="14.4" x14ac:dyDescent="0.55000000000000004">
      <c r="A141" s="98" t="s">
        <v>241</v>
      </c>
      <c r="B141" s="93">
        <v>254</v>
      </c>
      <c r="C141" s="93">
        <v>212</v>
      </c>
      <c r="D141" s="93">
        <v>42</v>
      </c>
      <c r="E141" s="93">
        <v>0</v>
      </c>
      <c r="F141" s="94">
        <f t="shared" si="22"/>
        <v>0.83464566929133854</v>
      </c>
      <c r="G141" s="93">
        <v>0</v>
      </c>
      <c r="H141" s="93">
        <v>3</v>
      </c>
      <c r="I141" s="93">
        <v>18</v>
      </c>
      <c r="J141" s="93">
        <v>25</v>
      </c>
      <c r="K141" s="93">
        <v>0</v>
      </c>
      <c r="L141" s="93">
        <v>2</v>
      </c>
      <c r="M141" s="93">
        <v>3</v>
      </c>
      <c r="N141" s="94">
        <f t="shared" si="23"/>
        <v>0.22466960352422907</v>
      </c>
      <c r="O141" s="93">
        <v>176</v>
      </c>
      <c r="P141" s="93">
        <v>12</v>
      </c>
      <c r="Q141" s="93">
        <v>15</v>
      </c>
    </row>
    <row r="142" spans="1:17" s="92" customFormat="1" x14ac:dyDescent="0.55000000000000004">
      <c r="A142" s="96" t="s">
        <v>127</v>
      </c>
      <c r="B142" s="93"/>
      <c r="C142" s="93"/>
      <c r="D142" s="93"/>
      <c r="E142" s="93"/>
      <c r="F142" s="94"/>
      <c r="G142" s="93"/>
      <c r="H142" s="93"/>
      <c r="I142" s="93"/>
      <c r="J142" s="93"/>
      <c r="K142" s="93"/>
      <c r="L142" s="93"/>
      <c r="M142" s="93"/>
      <c r="N142" s="94"/>
      <c r="O142" s="93"/>
      <c r="P142" s="93"/>
      <c r="Q142" s="93"/>
    </row>
    <row r="143" spans="1:17" s="91" customFormat="1" ht="14.4" x14ac:dyDescent="0.55000000000000004">
      <c r="A143" s="97" t="s">
        <v>128</v>
      </c>
      <c r="B143" s="89">
        <v>21</v>
      </c>
      <c r="C143" s="89">
        <v>13</v>
      </c>
      <c r="D143" s="89">
        <v>8</v>
      </c>
      <c r="E143" s="89">
        <v>0</v>
      </c>
      <c r="F143" s="90">
        <f t="shared" ref="F143:F151" si="24">C143/B143</f>
        <v>0.61904761904761907</v>
      </c>
      <c r="G143" s="89">
        <v>0</v>
      </c>
      <c r="H143" s="89">
        <v>0</v>
      </c>
      <c r="I143" s="89">
        <v>0</v>
      </c>
      <c r="J143" s="89">
        <v>2</v>
      </c>
      <c r="K143" s="89">
        <v>0</v>
      </c>
      <c r="L143" s="89">
        <v>0</v>
      </c>
      <c r="M143" s="89">
        <v>0</v>
      </c>
      <c r="N143" s="90">
        <f t="shared" ref="N143:N151" si="25">(G143+H143+I143+J143+K143+L143+M143)/(B143-P143-Q143)</f>
        <v>0.13333333333333333</v>
      </c>
      <c r="O143" s="89">
        <v>13</v>
      </c>
      <c r="P143" s="89">
        <v>4</v>
      </c>
      <c r="Q143" s="89">
        <v>2</v>
      </c>
    </row>
    <row r="144" spans="1:17" s="91" customFormat="1" ht="17.25" customHeight="1" x14ac:dyDescent="0.55000000000000004">
      <c r="A144" s="97" t="s">
        <v>231</v>
      </c>
      <c r="B144" s="89">
        <v>9</v>
      </c>
      <c r="C144" s="89">
        <v>4</v>
      </c>
      <c r="D144" s="89">
        <v>5</v>
      </c>
      <c r="E144" s="89">
        <v>0</v>
      </c>
      <c r="F144" s="90">
        <f t="shared" si="24"/>
        <v>0.44444444444444442</v>
      </c>
      <c r="G144" s="89">
        <v>0</v>
      </c>
      <c r="H144" s="89">
        <v>0</v>
      </c>
      <c r="I144" s="89">
        <v>0</v>
      </c>
      <c r="J144" s="89">
        <v>0</v>
      </c>
      <c r="K144" s="89">
        <v>0</v>
      </c>
      <c r="L144" s="89">
        <v>0</v>
      </c>
      <c r="M144" s="89">
        <v>1</v>
      </c>
      <c r="N144" s="90">
        <f t="shared" si="25"/>
        <v>0.1111111111111111</v>
      </c>
      <c r="O144" s="89">
        <v>8</v>
      </c>
      <c r="P144" s="89">
        <v>0</v>
      </c>
      <c r="Q144" s="89">
        <v>0</v>
      </c>
    </row>
    <row r="145" spans="1:17" s="92" customFormat="1" ht="14.4" x14ac:dyDescent="0.55000000000000004">
      <c r="A145" s="98" t="s">
        <v>22</v>
      </c>
      <c r="B145" s="102">
        <v>30</v>
      </c>
      <c r="C145" s="102">
        <v>17</v>
      </c>
      <c r="D145" s="102">
        <v>13</v>
      </c>
      <c r="E145" s="102">
        <v>0</v>
      </c>
      <c r="F145" s="103">
        <f t="shared" si="24"/>
        <v>0.56666666666666665</v>
      </c>
      <c r="G145" s="102">
        <v>0</v>
      </c>
      <c r="H145" s="102">
        <v>0</v>
      </c>
      <c r="I145" s="102">
        <v>0</v>
      </c>
      <c r="J145" s="102">
        <v>2</v>
      </c>
      <c r="K145" s="102">
        <v>0</v>
      </c>
      <c r="L145" s="102">
        <v>0</v>
      </c>
      <c r="M145" s="102">
        <v>1</v>
      </c>
      <c r="N145" s="103">
        <f t="shared" si="25"/>
        <v>0.125</v>
      </c>
      <c r="O145" s="102">
        <v>21</v>
      </c>
      <c r="P145" s="102">
        <v>4</v>
      </c>
      <c r="Q145" s="102">
        <v>2</v>
      </c>
    </row>
    <row r="146" spans="1:17" s="91" customFormat="1" ht="14.4" x14ac:dyDescent="0.55000000000000004">
      <c r="A146" s="97" t="s">
        <v>130</v>
      </c>
      <c r="B146" s="89">
        <v>21</v>
      </c>
      <c r="C146" s="89">
        <v>13</v>
      </c>
      <c r="D146" s="89">
        <v>8</v>
      </c>
      <c r="E146" s="89">
        <v>0</v>
      </c>
      <c r="F146" s="90">
        <f t="shared" si="24"/>
        <v>0.61904761904761907</v>
      </c>
      <c r="G146" s="89">
        <v>0</v>
      </c>
      <c r="H146" s="89">
        <v>1</v>
      </c>
      <c r="I146" s="89">
        <v>0</v>
      </c>
      <c r="J146" s="89">
        <v>1</v>
      </c>
      <c r="K146" s="89">
        <v>0</v>
      </c>
      <c r="L146" s="89">
        <v>0</v>
      </c>
      <c r="M146" s="89">
        <v>2</v>
      </c>
      <c r="N146" s="90">
        <f t="shared" si="25"/>
        <v>0.2</v>
      </c>
      <c r="O146" s="89">
        <v>16</v>
      </c>
      <c r="P146" s="89">
        <v>1</v>
      </c>
      <c r="Q146" s="89">
        <v>0</v>
      </c>
    </row>
    <row r="147" spans="1:17" s="91" customFormat="1" ht="14.4" x14ac:dyDescent="0.55000000000000004">
      <c r="A147" s="97" t="s">
        <v>131</v>
      </c>
      <c r="B147" s="89">
        <v>7</v>
      </c>
      <c r="C147" s="89">
        <v>4</v>
      </c>
      <c r="D147" s="89">
        <v>3</v>
      </c>
      <c r="E147" s="89">
        <v>0</v>
      </c>
      <c r="F147" s="90">
        <f t="shared" si="24"/>
        <v>0.5714285714285714</v>
      </c>
      <c r="G147" s="89">
        <v>0</v>
      </c>
      <c r="H147" s="89">
        <v>0</v>
      </c>
      <c r="I147" s="89">
        <v>0</v>
      </c>
      <c r="J147" s="89">
        <v>1</v>
      </c>
      <c r="K147" s="89">
        <v>0</v>
      </c>
      <c r="L147" s="89">
        <v>0</v>
      </c>
      <c r="M147" s="89">
        <v>0</v>
      </c>
      <c r="N147" s="90">
        <f t="shared" si="25"/>
        <v>0.14285714285714285</v>
      </c>
      <c r="O147" s="89">
        <v>6</v>
      </c>
      <c r="P147" s="89">
        <v>0</v>
      </c>
      <c r="Q147" s="89">
        <v>0</v>
      </c>
    </row>
    <row r="148" spans="1:17" s="91" customFormat="1" ht="16.5" customHeight="1" x14ac:dyDescent="0.55000000000000004">
      <c r="A148" s="97" t="s">
        <v>232</v>
      </c>
      <c r="B148" s="89">
        <v>23</v>
      </c>
      <c r="C148" s="89">
        <v>10</v>
      </c>
      <c r="D148" s="89">
        <v>13</v>
      </c>
      <c r="E148" s="89">
        <v>0</v>
      </c>
      <c r="F148" s="90">
        <f t="shared" si="24"/>
        <v>0.43478260869565216</v>
      </c>
      <c r="G148" s="89">
        <v>0</v>
      </c>
      <c r="H148" s="89">
        <v>0</v>
      </c>
      <c r="I148" s="89">
        <v>3</v>
      </c>
      <c r="J148" s="89">
        <v>2</v>
      </c>
      <c r="K148" s="89">
        <v>0</v>
      </c>
      <c r="L148" s="89">
        <v>0</v>
      </c>
      <c r="M148" s="89">
        <v>0</v>
      </c>
      <c r="N148" s="90">
        <f t="shared" si="25"/>
        <v>0.26315789473684209</v>
      </c>
      <c r="O148" s="89">
        <v>14</v>
      </c>
      <c r="P148" s="89">
        <v>3</v>
      </c>
      <c r="Q148" s="89">
        <v>1</v>
      </c>
    </row>
    <row r="149" spans="1:17" s="92" customFormat="1" ht="14.4" x14ac:dyDescent="0.55000000000000004">
      <c r="A149" s="98" t="s">
        <v>33</v>
      </c>
      <c r="B149" s="102">
        <v>51</v>
      </c>
      <c r="C149" s="102">
        <v>27</v>
      </c>
      <c r="D149" s="102">
        <v>24</v>
      </c>
      <c r="E149" s="102">
        <v>0</v>
      </c>
      <c r="F149" s="103">
        <f t="shared" si="24"/>
        <v>0.52941176470588236</v>
      </c>
      <c r="G149" s="102">
        <v>0</v>
      </c>
      <c r="H149" s="102">
        <v>1</v>
      </c>
      <c r="I149" s="102">
        <v>3</v>
      </c>
      <c r="J149" s="102">
        <v>4</v>
      </c>
      <c r="K149" s="102">
        <v>0</v>
      </c>
      <c r="L149" s="102">
        <v>0</v>
      </c>
      <c r="M149" s="102">
        <v>2</v>
      </c>
      <c r="N149" s="103">
        <f t="shared" si="25"/>
        <v>0.21739130434782608</v>
      </c>
      <c r="O149" s="102">
        <v>36</v>
      </c>
      <c r="P149" s="102">
        <v>4</v>
      </c>
      <c r="Q149" s="102">
        <v>1</v>
      </c>
    </row>
    <row r="150" spans="1:17" s="92" customFormat="1" ht="14.4" x14ac:dyDescent="0.55000000000000004">
      <c r="A150" s="98" t="s">
        <v>233</v>
      </c>
      <c r="B150" s="93">
        <v>81</v>
      </c>
      <c r="C150" s="93">
        <v>44</v>
      </c>
      <c r="D150" s="93">
        <v>37</v>
      </c>
      <c r="E150" s="93">
        <v>0</v>
      </c>
      <c r="F150" s="94">
        <f t="shared" si="24"/>
        <v>0.54320987654320985</v>
      </c>
      <c r="G150" s="93">
        <v>0</v>
      </c>
      <c r="H150" s="93">
        <v>1</v>
      </c>
      <c r="I150" s="93">
        <v>3</v>
      </c>
      <c r="J150" s="93">
        <v>6</v>
      </c>
      <c r="K150" s="93">
        <v>0</v>
      </c>
      <c r="L150" s="93">
        <v>0</v>
      </c>
      <c r="M150" s="93">
        <v>3</v>
      </c>
      <c r="N150" s="94">
        <f t="shared" si="25"/>
        <v>0.18571428571428572</v>
      </c>
      <c r="O150" s="93">
        <v>57</v>
      </c>
      <c r="P150" s="93">
        <v>8</v>
      </c>
      <c r="Q150" s="93">
        <v>3</v>
      </c>
    </row>
    <row r="151" spans="1:17" s="92" customFormat="1" x14ac:dyDescent="0.55000000000000004">
      <c r="A151" s="96" t="s">
        <v>242</v>
      </c>
      <c r="B151" s="93">
        <f>C151+D151+E151</f>
        <v>3273</v>
      </c>
      <c r="C151" s="93">
        <f>C26+C44+C61+C73+C97+C113+C127+C141+C150</f>
        <v>2231</v>
      </c>
      <c r="D151" s="93">
        <f t="shared" ref="D151:E151" si="26">D26+D44+D61+D73+D97+D113+D127+D141+D150</f>
        <v>1041</v>
      </c>
      <c r="E151" s="93">
        <f t="shared" si="26"/>
        <v>1</v>
      </c>
      <c r="F151" s="94">
        <f t="shared" si="24"/>
        <v>0.6816376413076688</v>
      </c>
      <c r="G151" s="93">
        <f t="shared" ref="G151" si="27">G26+G44+G61+G73+G97+G113+G127+G141+G150</f>
        <v>4</v>
      </c>
      <c r="H151" s="93">
        <f t="shared" ref="H151" si="28">H26+H44+H61+H73+H97+H113+H127+H141+H150</f>
        <v>170</v>
      </c>
      <c r="I151" s="93">
        <f t="shared" ref="I151" si="29">I26+I44+I61+I73+I97+I113+I127+I141+I150</f>
        <v>277</v>
      </c>
      <c r="J151" s="93">
        <f t="shared" ref="J151" si="30">J26+J44+J61+J73+J97+J113+J127+J141+J150</f>
        <v>268</v>
      </c>
      <c r="K151" s="93">
        <f t="shared" ref="K151" si="31">K26+K44+K61+K73+K97+K113+K127+K141+K150</f>
        <v>16</v>
      </c>
      <c r="L151" s="93">
        <f t="shared" ref="L151" si="32">L26+L44+L61+L73+L97+L113+L127+L141+L150</f>
        <v>2</v>
      </c>
      <c r="M151" s="93">
        <f t="shared" ref="M151" si="33">M26+M44+M61+M73+M97+M113+M127+M141+M150</f>
        <v>64</v>
      </c>
      <c r="N151" s="94">
        <f t="shared" si="25"/>
        <v>0.29611829944547136</v>
      </c>
      <c r="O151" s="93">
        <f t="shared" ref="O151" si="34">O26+O44+O61+O73+O97+O113+O127+O141+O150</f>
        <v>1904</v>
      </c>
      <c r="P151" s="93">
        <f t="shared" ref="P151" si="35">P26+P44+P61+P73+P97+P113+P127+P141+P150</f>
        <v>453</v>
      </c>
      <c r="Q151" s="93">
        <f t="shared" ref="Q151" si="36">Q26+Q44+Q61+Q73+Q97+Q113+Q127+Q141+Q150</f>
        <v>115</v>
      </c>
    </row>
    <row r="152" spans="1:17" s="91" customFormat="1" x14ac:dyDescent="0.55000000000000004">
      <c r="A152" s="101" t="s">
        <v>156</v>
      </c>
      <c r="B152" s="89">
        <v>279</v>
      </c>
      <c r="C152" s="89">
        <v>201</v>
      </c>
      <c r="D152" s="89">
        <v>70</v>
      </c>
      <c r="E152" s="89">
        <v>8</v>
      </c>
      <c r="F152" s="90">
        <f>C152/B152</f>
        <v>0.72043010752688175</v>
      </c>
      <c r="G152" s="89">
        <v>1</v>
      </c>
      <c r="H152" s="89">
        <v>13</v>
      </c>
      <c r="I152" s="89">
        <v>25</v>
      </c>
      <c r="J152" s="89">
        <v>10</v>
      </c>
      <c r="K152" s="89">
        <v>2</v>
      </c>
      <c r="L152" s="89">
        <v>0</v>
      </c>
      <c r="M152" s="89">
        <v>3</v>
      </c>
      <c r="N152" s="90">
        <f>(G152+H152+I152+J152+K152+L152+M152)/(B152-P152-Q152)</f>
        <v>0.42857142857142855</v>
      </c>
      <c r="O152" s="89">
        <v>72</v>
      </c>
      <c r="P152" s="89">
        <v>30</v>
      </c>
      <c r="Q152" s="89">
        <v>123</v>
      </c>
    </row>
    <row r="153" spans="1:17" x14ac:dyDescent="0.6">
      <c r="A153" s="76" t="s">
        <v>140</v>
      </c>
      <c r="B153" s="60"/>
      <c r="C153" s="61"/>
      <c r="D153" s="61"/>
      <c r="E153" s="61"/>
      <c r="F153" s="61"/>
      <c r="G153" s="61"/>
      <c r="H153" s="61"/>
      <c r="I153" s="61"/>
      <c r="J153" s="61"/>
      <c r="K153" s="61"/>
      <c r="L153" s="61"/>
      <c r="M153" s="61"/>
      <c r="N153" s="60"/>
      <c r="O153" s="61"/>
      <c r="P153" s="61"/>
      <c r="Q153" s="59"/>
    </row>
    <row r="154" spans="1:17" x14ac:dyDescent="0.6">
      <c r="A154" s="77" t="s">
        <v>141</v>
      </c>
      <c r="B154" s="60"/>
      <c r="C154" s="61"/>
      <c r="D154" s="61"/>
      <c r="E154" s="61"/>
      <c r="F154" s="61"/>
      <c r="G154" s="61"/>
      <c r="H154" s="61"/>
      <c r="I154" s="61"/>
      <c r="J154" s="61"/>
      <c r="K154" s="61"/>
      <c r="L154" s="61"/>
      <c r="M154" s="61"/>
      <c r="N154" s="60"/>
      <c r="O154" s="61"/>
      <c r="P154" s="61"/>
      <c r="Q154" s="59"/>
    </row>
  </sheetData>
  <pageMargins left="0.7" right="0.7" top="0.75" bottom="0.75" header="0.3" footer="0.3"/>
  <pageSetup scale="55" orientation="landscape" r:id="rId1"/>
  <headerFooter>
    <oddHeader xml:space="preserve">&amp;L&amp;"-,Bold"&amp;11Program Level Data &amp;C&amp;"-,Bold"&amp;11Table 37&amp;R&amp;"-,Bold"&amp;11Graduate Program Enrollment by Gender and Ethnicity </oddHeader>
    <oddFooter>&amp;L&amp;"-,Bold"&amp;11Office of institutional Research, UMass Boston</oddFooter>
  </headerFooter>
  <rowBreaks count="2" manualBreakCount="2">
    <brk id="44" max="16" man="1"/>
    <brk id="97" max="1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164"/>
  <sheetViews>
    <sheetView topLeftCell="A134" zoomScaleNormal="100" workbookViewId="0">
      <selection activeCell="C159" sqref="C159"/>
    </sheetView>
  </sheetViews>
  <sheetFormatPr defaultColWidth="8.59765625" defaultRowHeight="14.4" x14ac:dyDescent="0.55000000000000004"/>
  <cols>
    <col min="1" max="1" width="49.09765625" style="3" customWidth="1"/>
    <col min="2" max="2" width="5.09765625" style="21" customWidth="1"/>
    <col min="3" max="3" width="7.84765625" style="21" customWidth="1"/>
    <col min="4" max="4" width="6" style="21" customWidth="1"/>
    <col min="5" max="5" width="9.84765625" style="21" customWidth="1"/>
    <col min="6" max="6" width="8.34765625" style="21" customWidth="1"/>
    <col min="7" max="7" width="9.84765625" style="21" customWidth="1"/>
    <col min="8" max="8" width="6.84765625" style="21" customWidth="1"/>
    <col min="9" max="10" width="9.84765625" style="21" customWidth="1"/>
    <col min="11" max="11" width="8.84765625" style="21" customWidth="1"/>
    <col min="12" max="12" width="9.84765625" style="21" customWidth="1"/>
    <col min="13" max="13" width="8.09765625" style="21" customWidth="1"/>
    <col min="14" max="14" width="9.84765625" style="21" customWidth="1"/>
    <col min="15" max="15" width="6.5" style="21" customWidth="1"/>
    <col min="16" max="17" width="9.84765625" style="21" customWidth="1"/>
    <col min="18" max="25" width="8.59765625" style="3"/>
    <col min="26" max="16384" width="8.59765625" style="1"/>
  </cols>
  <sheetData>
    <row r="1" spans="1:25" ht="20.399999999999999" x14ac:dyDescent="0.75">
      <c r="A1" s="12" t="s">
        <v>243</v>
      </c>
    </row>
    <row r="3" spans="1:25" ht="57.9" thickBot="1" x14ac:dyDescent="0.6">
      <c r="A3" s="4"/>
      <c r="B3" s="13" t="s">
        <v>1</v>
      </c>
      <c r="C3" s="13" t="s">
        <v>158</v>
      </c>
      <c r="D3" s="13" t="s">
        <v>159</v>
      </c>
      <c r="E3" s="13" t="s">
        <v>160</v>
      </c>
      <c r="F3" s="14" t="s">
        <v>161</v>
      </c>
      <c r="G3" s="14" t="s">
        <v>162</v>
      </c>
      <c r="H3" s="13" t="s">
        <v>163</v>
      </c>
      <c r="I3" s="14" t="s">
        <v>164</v>
      </c>
      <c r="J3" s="14" t="s">
        <v>165</v>
      </c>
      <c r="K3" s="14" t="s">
        <v>166</v>
      </c>
      <c r="L3" s="14" t="s">
        <v>167</v>
      </c>
      <c r="M3" s="14" t="s">
        <v>168</v>
      </c>
      <c r="N3" s="14" t="s">
        <v>169</v>
      </c>
      <c r="O3" s="13" t="s">
        <v>170</v>
      </c>
      <c r="P3" s="14" t="s">
        <v>171</v>
      </c>
      <c r="Q3" s="13" t="s">
        <v>160</v>
      </c>
    </row>
    <row r="4" spans="1:25" ht="15.6" x14ac:dyDescent="0.55000000000000004">
      <c r="A4" s="8" t="s">
        <v>172</v>
      </c>
      <c r="B4" s="5"/>
      <c r="C4" s="5"/>
      <c r="D4" s="5"/>
      <c r="E4" s="5"/>
      <c r="F4" s="6"/>
      <c r="G4" s="6"/>
      <c r="H4" s="5"/>
      <c r="I4" s="6"/>
      <c r="J4" s="6"/>
      <c r="K4" s="6"/>
      <c r="L4" s="6"/>
      <c r="M4" s="6"/>
      <c r="N4" s="6"/>
      <c r="O4" s="5"/>
      <c r="P4" s="6"/>
      <c r="Q4" s="5"/>
    </row>
    <row r="5" spans="1:25" x14ac:dyDescent="0.55000000000000004">
      <c r="A5" s="16" t="s">
        <v>153</v>
      </c>
      <c r="B5" s="22">
        <v>4</v>
      </c>
      <c r="C5" s="22">
        <v>3</v>
      </c>
      <c r="D5" s="22">
        <v>1</v>
      </c>
      <c r="E5" s="22">
        <v>0</v>
      </c>
      <c r="F5" s="23">
        <f>C5/B5</f>
        <v>0.75</v>
      </c>
      <c r="G5" s="22">
        <v>0</v>
      </c>
      <c r="H5" s="22">
        <v>0</v>
      </c>
      <c r="I5" s="22">
        <v>0</v>
      </c>
      <c r="J5" s="22">
        <v>0</v>
      </c>
      <c r="K5" s="22">
        <v>0</v>
      </c>
      <c r="L5" s="22">
        <v>0</v>
      </c>
      <c r="M5" s="22">
        <v>0</v>
      </c>
      <c r="N5" s="15">
        <f>(G5+H5+I5+J5+K5+L5+M5)/(G5+H5+I5+J5+K5+L5+M5+O5)</f>
        <v>0</v>
      </c>
      <c r="O5" s="22">
        <v>2</v>
      </c>
      <c r="P5" s="22">
        <v>2</v>
      </c>
      <c r="Q5" s="22">
        <v>0</v>
      </c>
    </row>
    <row r="6" spans="1:25" x14ac:dyDescent="0.55000000000000004">
      <c r="A6" s="16" t="s">
        <v>19</v>
      </c>
      <c r="B6" s="22">
        <v>53</v>
      </c>
      <c r="C6" s="22">
        <v>44</v>
      </c>
      <c r="D6" s="22">
        <v>9</v>
      </c>
      <c r="E6" s="22">
        <v>0</v>
      </c>
      <c r="F6" s="23">
        <f t="shared" ref="F6:F68" si="0">C6/B6</f>
        <v>0.83018867924528306</v>
      </c>
      <c r="G6" s="22">
        <v>0</v>
      </c>
      <c r="H6" s="22">
        <v>7</v>
      </c>
      <c r="I6" s="22">
        <v>7</v>
      </c>
      <c r="J6" s="22">
        <v>8</v>
      </c>
      <c r="K6" s="22">
        <v>0</v>
      </c>
      <c r="L6" s="22">
        <v>0</v>
      </c>
      <c r="M6" s="22">
        <v>4</v>
      </c>
      <c r="N6" s="15">
        <f>(G6+H6+I6+J6+K6+L6+M6)/(G6+H6+I6+J6+K6+L6+M6+O6)</f>
        <v>0.52</v>
      </c>
      <c r="O6" s="22">
        <v>24</v>
      </c>
      <c r="P6" s="22">
        <v>1</v>
      </c>
      <c r="Q6" s="22">
        <v>2</v>
      </c>
    </row>
    <row r="7" spans="1:25" x14ac:dyDescent="0.55000000000000004">
      <c r="A7" s="16" t="s">
        <v>20</v>
      </c>
      <c r="B7" s="22">
        <v>20</v>
      </c>
      <c r="C7" s="22">
        <v>16</v>
      </c>
      <c r="D7" s="22">
        <v>4</v>
      </c>
      <c r="E7" s="22">
        <v>0</v>
      </c>
      <c r="F7" s="23">
        <f>C7/B7</f>
        <v>0.8</v>
      </c>
      <c r="G7" s="22">
        <v>0</v>
      </c>
      <c r="H7" s="22">
        <v>0</v>
      </c>
      <c r="I7" s="22">
        <v>1</v>
      </c>
      <c r="J7" s="22">
        <v>1</v>
      </c>
      <c r="K7" s="22">
        <v>0</v>
      </c>
      <c r="L7" s="22">
        <v>0</v>
      </c>
      <c r="M7" s="22">
        <v>3</v>
      </c>
      <c r="N7" s="15">
        <f>(G7+H7+I7+J7+K7+L7+M7)/(G7+H7+I7+J7+K7+L7+M7+O7)</f>
        <v>0.35714285714285715</v>
      </c>
      <c r="O7" s="22">
        <v>9</v>
      </c>
      <c r="P7" s="22">
        <v>5</v>
      </c>
      <c r="Q7" s="22">
        <v>1</v>
      </c>
    </row>
    <row r="8" spans="1:25" x14ac:dyDescent="0.55000000000000004">
      <c r="A8" s="16" t="s">
        <v>21</v>
      </c>
      <c r="B8" s="22">
        <v>27</v>
      </c>
      <c r="C8" s="22">
        <v>23</v>
      </c>
      <c r="D8" s="22">
        <v>4</v>
      </c>
      <c r="E8" s="22">
        <v>0</v>
      </c>
      <c r="F8" s="23">
        <f t="shared" si="0"/>
        <v>0.85185185185185186</v>
      </c>
      <c r="G8" s="22">
        <v>0</v>
      </c>
      <c r="H8" s="22">
        <v>2</v>
      </c>
      <c r="I8" s="22">
        <v>2</v>
      </c>
      <c r="J8" s="22">
        <v>1</v>
      </c>
      <c r="K8" s="22">
        <v>0</v>
      </c>
      <c r="L8" s="22">
        <v>0</v>
      </c>
      <c r="M8" s="22">
        <v>1</v>
      </c>
      <c r="N8" s="15">
        <f t="shared" ref="N8:N68" si="1">(G8+H8+I8+J8+K8+L8+M8)/(G8+H8+I8+J8+K8+L8+M8+O8)</f>
        <v>0.23076923076923078</v>
      </c>
      <c r="O8" s="22">
        <v>20</v>
      </c>
      <c r="P8" s="22">
        <v>0</v>
      </c>
      <c r="Q8" s="22">
        <v>1</v>
      </c>
    </row>
    <row r="9" spans="1:25" s="2" customFormat="1" x14ac:dyDescent="0.55000000000000004">
      <c r="A9" s="17" t="s">
        <v>22</v>
      </c>
      <c r="B9" s="24">
        <f>SUM(B5:B8)</f>
        <v>104</v>
      </c>
      <c r="C9" s="24">
        <f t="shared" ref="C9:Q9" si="2">SUM(C5:C8)</f>
        <v>86</v>
      </c>
      <c r="D9" s="24">
        <f t="shared" si="2"/>
        <v>18</v>
      </c>
      <c r="E9" s="24">
        <f t="shared" si="2"/>
        <v>0</v>
      </c>
      <c r="F9" s="25">
        <f t="shared" si="0"/>
        <v>0.82692307692307687</v>
      </c>
      <c r="G9" s="24">
        <f t="shared" si="2"/>
        <v>0</v>
      </c>
      <c r="H9" s="24">
        <f t="shared" si="2"/>
        <v>9</v>
      </c>
      <c r="I9" s="24">
        <f t="shared" si="2"/>
        <v>10</v>
      </c>
      <c r="J9" s="24">
        <f t="shared" si="2"/>
        <v>10</v>
      </c>
      <c r="K9" s="24">
        <f t="shared" si="2"/>
        <v>0</v>
      </c>
      <c r="L9" s="24">
        <f t="shared" si="2"/>
        <v>0</v>
      </c>
      <c r="M9" s="24">
        <f t="shared" si="2"/>
        <v>8</v>
      </c>
      <c r="N9" s="20">
        <f t="shared" si="1"/>
        <v>0.40217391304347827</v>
      </c>
      <c r="O9" s="24">
        <f t="shared" si="2"/>
        <v>55</v>
      </c>
      <c r="P9" s="24">
        <f t="shared" si="2"/>
        <v>8</v>
      </c>
      <c r="Q9" s="24">
        <f t="shared" si="2"/>
        <v>4</v>
      </c>
      <c r="R9" s="7"/>
      <c r="S9" s="7"/>
      <c r="T9" s="7"/>
      <c r="U9" s="7"/>
      <c r="V9" s="7"/>
      <c r="W9" s="7"/>
      <c r="X9" s="7"/>
      <c r="Y9" s="7"/>
    </row>
    <row r="10" spans="1:25" x14ac:dyDescent="0.55000000000000004">
      <c r="A10" s="16" t="s">
        <v>23</v>
      </c>
      <c r="B10" s="22">
        <v>18</v>
      </c>
      <c r="C10" s="22">
        <v>13</v>
      </c>
      <c r="D10" s="22">
        <v>5</v>
      </c>
      <c r="E10" s="22">
        <v>0</v>
      </c>
      <c r="F10" s="23">
        <f t="shared" si="0"/>
        <v>0.72222222222222221</v>
      </c>
      <c r="G10" s="22">
        <v>0</v>
      </c>
      <c r="H10" s="22">
        <v>1</v>
      </c>
      <c r="I10" s="22">
        <v>2</v>
      </c>
      <c r="J10" s="22">
        <v>0</v>
      </c>
      <c r="K10" s="22">
        <v>0</v>
      </c>
      <c r="L10" s="22">
        <v>0</v>
      </c>
      <c r="M10" s="22">
        <v>2</v>
      </c>
      <c r="N10" s="15">
        <f t="shared" si="1"/>
        <v>0.29411764705882354</v>
      </c>
      <c r="O10" s="22">
        <v>12</v>
      </c>
      <c r="P10" s="22">
        <v>0</v>
      </c>
      <c r="Q10" s="22">
        <v>1</v>
      </c>
    </row>
    <row r="11" spans="1:25" x14ac:dyDescent="0.55000000000000004">
      <c r="A11" s="16" t="s">
        <v>24</v>
      </c>
      <c r="B11" s="22">
        <v>14</v>
      </c>
      <c r="C11" s="22">
        <v>5</v>
      </c>
      <c r="D11" s="22">
        <v>9</v>
      </c>
      <c r="E11" s="22">
        <v>0</v>
      </c>
      <c r="F11" s="23">
        <f t="shared" si="0"/>
        <v>0.35714285714285715</v>
      </c>
      <c r="G11" s="22">
        <v>0</v>
      </c>
      <c r="H11" s="22">
        <v>0</v>
      </c>
      <c r="I11" s="22">
        <v>2</v>
      </c>
      <c r="J11" s="22">
        <v>2</v>
      </c>
      <c r="K11" s="22">
        <v>0</v>
      </c>
      <c r="L11" s="22">
        <v>0</v>
      </c>
      <c r="M11" s="22">
        <v>0</v>
      </c>
      <c r="N11" s="15">
        <f t="shared" si="1"/>
        <v>0.4</v>
      </c>
      <c r="O11" s="22">
        <v>6</v>
      </c>
      <c r="P11" s="22">
        <v>4</v>
      </c>
      <c r="Q11" s="22">
        <v>0</v>
      </c>
    </row>
    <row r="12" spans="1:25" x14ac:dyDescent="0.55000000000000004">
      <c r="A12" s="16" t="s">
        <v>25</v>
      </c>
      <c r="B12" s="22">
        <v>151</v>
      </c>
      <c r="C12" s="22">
        <v>101</v>
      </c>
      <c r="D12" s="22">
        <v>49</v>
      </c>
      <c r="E12" s="22">
        <v>1</v>
      </c>
      <c r="F12" s="23">
        <f t="shared" si="0"/>
        <v>0.66887417218543044</v>
      </c>
      <c r="G12" s="22">
        <v>1</v>
      </c>
      <c r="H12" s="22">
        <v>4</v>
      </c>
      <c r="I12" s="22">
        <v>8</v>
      </c>
      <c r="J12" s="22">
        <v>15</v>
      </c>
      <c r="K12" s="22">
        <v>1</v>
      </c>
      <c r="L12" s="22">
        <v>0</v>
      </c>
      <c r="M12" s="22">
        <v>8</v>
      </c>
      <c r="N12" s="15">
        <f t="shared" si="1"/>
        <v>0.26618705035971224</v>
      </c>
      <c r="O12" s="22">
        <v>102</v>
      </c>
      <c r="P12" s="22">
        <v>5</v>
      </c>
      <c r="Q12" s="22">
        <v>7</v>
      </c>
    </row>
    <row r="13" spans="1:25" x14ac:dyDescent="0.55000000000000004">
      <c r="A13" s="16" t="s">
        <v>26</v>
      </c>
      <c r="B13" s="22">
        <v>15</v>
      </c>
      <c r="C13" s="22">
        <v>10</v>
      </c>
      <c r="D13" s="22">
        <v>5</v>
      </c>
      <c r="E13" s="22">
        <v>0</v>
      </c>
      <c r="F13" s="23">
        <f t="shared" si="0"/>
        <v>0.66666666666666663</v>
      </c>
      <c r="G13" s="22">
        <v>0</v>
      </c>
      <c r="H13" s="22">
        <v>0</v>
      </c>
      <c r="I13" s="22">
        <v>1</v>
      </c>
      <c r="J13" s="22">
        <v>4</v>
      </c>
      <c r="K13" s="22">
        <v>0</v>
      </c>
      <c r="L13" s="22">
        <v>0</v>
      </c>
      <c r="M13" s="22">
        <v>1</v>
      </c>
      <c r="N13" s="15">
        <f t="shared" si="1"/>
        <v>0.42857142857142855</v>
      </c>
      <c r="O13" s="22">
        <v>8</v>
      </c>
      <c r="P13" s="22">
        <v>0</v>
      </c>
      <c r="Q13" s="22">
        <v>1</v>
      </c>
    </row>
    <row r="14" spans="1:25" x14ac:dyDescent="0.55000000000000004">
      <c r="A14" s="16" t="s">
        <v>144</v>
      </c>
      <c r="B14" s="22">
        <v>1</v>
      </c>
      <c r="C14" s="22">
        <v>1</v>
      </c>
      <c r="D14" s="22">
        <v>0</v>
      </c>
      <c r="E14" s="22">
        <v>0</v>
      </c>
      <c r="F14" s="23">
        <f t="shared" si="0"/>
        <v>1</v>
      </c>
      <c r="G14" s="22">
        <v>0</v>
      </c>
      <c r="H14" s="22">
        <v>0</v>
      </c>
      <c r="I14" s="22">
        <v>0</v>
      </c>
      <c r="J14" s="22">
        <v>0</v>
      </c>
      <c r="K14" s="22">
        <v>0</v>
      </c>
      <c r="L14" s="22">
        <v>0</v>
      </c>
      <c r="M14" s="22">
        <v>1</v>
      </c>
      <c r="N14" s="15">
        <f t="shared" si="1"/>
        <v>1</v>
      </c>
      <c r="O14" s="22">
        <v>0</v>
      </c>
      <c r="P14" s="22">
        <v>0</v>
      </c>
      <c r="Q14" s="22">
        <v>0</v>
      </c>
    </row>
    <row r="15" spans="1:25" x14ac:dyDescent="0.55000000000000004">
      <c r="A15" s="16" t="s">
        <v>27</v>
      </c>
      <c r="B15" s="22">
        <v>32</v>
      </c>
      <c r="C15" s="22">
        <v>23</v>
      </c>
      <c r="D15" s="22">
        <v>9</v>
      </c>
      <c r="E15" s="22">
        <v>0</v>
      </c>
      <c r="F15" s="23">
        <f t="shared" si="0"/>
        <v>0.71875</v>
      </c>
      <c r="G15" s="22">
        <v>0</v>
      </c>
      <c r="H15" s="22">
        <v>1</v>
      </c>
      <c r="I15" s="22">
        <v>1</v>
      </c>
      <c r="J15" s="22">
        <v>0</v>
      </c>
      <c r="K15" s="22">
        <v>0</v>
      </c>
      <c r="L15" s="22">
        <v>0</v>
      </c>
      <c r="M15" s="22">
        <v>1</v>
      </c>
      <c r="N15" s="15">
        <f t="shared" si="1"/>
        <v>9.6774193548387094E-2</v>
      </c>
      <c r="O15" s="22">
        <v>28</v>
      </c>
      <c r="P15" s="22">
        <v>0</v>
      </c>
      <c r="Q15" s="22">
        <v>1</v>
      </c>
    </row>
    <row r="16" spans="1:25" x14ac:dyDescent="0.55000000000000004">
      <c r="A16" s="16" t="s">
        <v>29</v>
      </c>
      <c r="B16" s="22">
        <v>58</v>
      </c>
      <c r="C16" s="22">
        <v>34</v>
      </c>
      <c r="D16" s="22">
        <v>24</v>
      </c>
      <c r="E16" s="22">
        <v>0</v>
      </c>
      <c r="F16" s="23">
        <f t="shared" si="0"/>
        <v>0.58620689655172409</v>
      </c>
      <c r="G16" s="22">
        <v>0</v>
      </c>
      <c r="H16" s="22">
        <v>0</v>
      </c>
      <c r="I16" s="22">
        <v>3</v>
      </c>
      <c r="J16" s="22">
        <v>5</v>
      </c>
      <c r="K16" s="22">
        <v>0</v>
      </c>
      <c r="L16" s="22">
        <v>0</v>
      </c>
      <c r="M16" s="22">
        <v>2</v>
      </c>
      <c r="N16" s="15">
        <f t="shared" si="1"/>
        <v>0.18518518518518517</v>
      </c>
      <c r="O16" s="22">
        <v>44</v>
      </c>
      <c r="P16" s="22">
        <v>3</v>
      </c>
      <c r="Q16" s="22">
        <v>1</v>
      </c>
    </row>
    <row r="17" spans="1:25" x14ac:dyDescent="0.55000000000000004">
      <c r="A17" s="16" t="s">
        <v>30</v>
      </c>
      <c r="B17" s="22">
        <v>53</v>
      </c>
      <c r="C17" s="22">
        <v>33</v>
      </c>
      <c r="D17" s="22">
        <v>20</v>
      </c>
      <c r="E17" s="22">
        <v>0</v>
      </c>
      <c r="F17" s="23">
        <f t="shared" si="0"/>
        <v>0.62264150943396224</v>
      </c>
      <c r="G17" s="22">
        <v>0</v>
      </c>
      <c r="H17" s="22">
        <v>0</v>
      </c>
      <c r="I17" s="22">
        <v>1</v>
      </c>
      <c r="J17" s="22">
        <v>1</v>
      </c>
      <c r="K17" s="22">
        <v>0</v>
      </c>
      <c r="L17" s="22">
        <v>0</v>
      </c>
      <c r="M17" s="22">
        <v>2</v>
      </c>
      <c r="N17" s="15">
        <f t="shared" si="1"/>
        <v>0.08</v>
      </c>
      <c r="O17" s="22">
        <v>46</v>
      </c>
      <c r="P17" s="22">
        <v>1</v>
      </c>
      <c r="Q17" s="22">
        <v>2</v>
      </c>
    </row>
    <row r="18" spans="1:25" x14ac:dyDescent="0.55000000000000004">
      <c r="A18" s="16" t="s">
        <v>31</v>
      </c>
      <c r="B18" s="22">
        <v>74</v>
      </c>
      <c r="C18" s="22">
        <v>42</v>
      </c>
      <c r="D18" s="22">
        <v>32</v>
      </c>
      <c r="E18" s="22">
        <v>0</v>
      </c>
      <c r="F18" s="23">
        <f t="shared" si="0"/>
        <v>0.56756756756756754</v>
      </c>
      <c r="G18" s="22">
        <v>0</v>
      </c>
      <c r="H18" s="22">
        <v>1</v>
      </c>
      <c r="I18" s="22">
        <v>3</v>
      </c>
      <c r="J18" s="22">
        <v>4</v>
      </c>
      <c r="K18" s="22">
        <v>0</v>
      </c>
      <c r="L18" s="22">
        <v>0</v>
      </c>
      <c r="M18" s="22">
        <v>0</v>
      </c>
      <c r="N18" s="15">
        <f t="shared" si="1"/>
        <v>0.11428571428571428</v>
      </c>
      <c r="O18" s="22">
        <v>62</v>
      </c>
      <c r="P18" s="22">
        <v>0</v>
      </c>
      <c r="Q18" s="22">
        <v>4</v>
      </c>
    </row>
    <row r="19" spans="1:25" x14ac:dyDescent="0.55000000000000004">
      <c r="A19" s="16" t="s">
        <v>173</v>
      </c>
      <c r="B19" s="22">
        <v>11</v>
      </c>
      <c r="C19" s="22">
        <v>8</v>
      </c>
      <c r="D19" s="22">
        <v>3</v>
      </c>
      <c r="E19" s="22">
        <v>0</v>
      </c>
      <c r="F19" s="23">
        <f t="shared" si="0"/>
        <v>0.72727272727272729</v>
      </c>
      <c r="G19" s="22">
        <v>0</v>
      </c>
      <c r="H19" s="22">
        <v>1</v>
      </c>
      <c r="I19" s="22">
        <v>2</v>
      </c>
      <c r="J19" s="22">
        <v>3</v>
      </c>
      <c r="K19" s="22">
        <v>0</v>
      </c>
      <c r="L19" s="22">
        <v>0</v>
      </c>
      <c r="M19" s="22">
        <v>1</v>
      </c>
      <c r="N19" s="15">
        <f t="shared" si="1"/>
        <v>0.7</v>
      </c>
      <c r="O19" s="22">
        <v>3</v>
      </c>
      <c r="P19" s="22">
        <v>0</v>
      </c>
      <c r="Q19" s="22">
        <v>1</v>
      </c>
    </row>
    <row r="20" spans="1:25" x14ac:dyDescent="0.55000000000000004">
      <c r="A20" s="16" t="s">
        <v>32</v>
      </c>
      <c r="B20" s="22">
        <v>16</v>
      </c>
      <c r="C20" s="22">
        <v>7</v>
      </c>
      <c r="D20" s="22">
        <v>9</v>
      </c>
      <c r="E20" s="22">
        <v>0</v>
      </c>
      <c r="F20" s="23">
        <f t="shared" si="0"/>
        <v>0.4375</v>
      </c>
      <c r="G20" s="22">
        <v>0</v>
      </c>
      <c r="H20" s="22">
        <v>0</v>
      </c>
      <c r="I20" s="22">
        <v>0</v>
      </c>
      <c r="J20" s="22">
        <v>0</v>
      </c>
      <c r="K20" s="22">
        <v>0</v>
      </c>
      <c r="L20" s="22">
        <v>0</v>
      </c>
      <c r="M20" s="22">
        <v>0</v>
      </c>
      <c r="N20" s="15">
        <f t="shared" si="1"/>
        <v>0</v>
      </c>
      <c r="O20" s="22">
        <v>13</v>
      </c>
      <c r="P20" s="22">
        <v>0</v>
      </c>
      <c r="Q20" s="22">
        <v>3</v>
      </c>
    </row>
    <row r="21" spans="1:25" x14ac:dyDescent="0.55000000000000004">
      <c r="A21" s="16" t="s">
        <v>174</v>
      </c>
      <c r="B21" s="22">
        <v>18</v>
      </c>
      <c r="C21" s="22">
        <v>14</v>
      </c>
      <c r="D21" s="22">
        <v>4</v>
      </c>
      <c r="E21" s="22">
        <v>0</v>
      </c>
      <c r="F21" s="23">
        <f t="shared" si="0"/>
        <v>0.77777777777777779</v>
      </c>
      <c r="G21" s="22">
        <v>0</v>
      </c>
      <c r="H21" s="22">
        <v>2</v>
      </c>
      <c r="I21" s="22">
        <v>1</v>
      </c>
      <c r="J21" s="22">
        <v>8</v>
      </c>
      <c r="K21" s="22">
        <v>0</v>
      </c>
      <c r="L21" s="22">
        <v>0</v>
      </c>
      <c r="M21" s="22">
        <v>2</v>
      </c>
      <c r="N21" s="15">
        <f t="shared" si="1"/>
        <v>0.8666666666666667</v>
      </c>
      <c r="O21" s="22">
        <v>2</v>
      </c>
      <c r="P21" s="22">
        <v>2</v>
      </c>
      <c r="Q21" s="22">
        <v>1</v>
      </c>
    </row>
    <row r="22" spans="1:25" s="2" customFormat="1" x14ac:dyDescent="0.55000000000000004">
      <c r="A22" s="18" t="s">
        <v>33</v>
      </c>
      <c r="B22" s="26">
        <f>SUM(B10:B21)</f>
        <v>461</v>
      </c>
      <c r="C22" s="26">
        <f>SUM(C10:C21)</f>
        <v>291</v>
      </c>
      <c r="D22" s="26">
        <f>SUM(D10:D21)</f>
        <v>169</v>
      </c>
      <c r="E22" s="26">
        <f>SUM(E10:E21)</f>
        <v>1</v>
      </c>
      <c r="F22" s="25">
        <f t="shared" si="0"/>
        <v>0.63123644251626898</v>
      </c>
      <c r="G22" s="26">
        <f t="shared" ref="G22:M22" si="3">SUM(G10:G21)</f>
        <v>1</v>
      </c>
      <c r="H22" s="26">
        <f t="shared" si="3"/>
        <v>10</v>
      </c>
      <c r="I22" s="26">
        <f t="shared" si="3"/>
        <v>24</v>
      </c>
      <c r="J22" s="26">
        <f t="shared" si="3"/>
        <v>42</v>
      </c>
      <c r="K22" s="26">
        <f t="shared" si="3"/>
        <v>1</v>
      </c>
      <c r="L22" s="26">
        <f t="shared" si="3"/>
        <v>0</v>
      </c>
      <c r="M22" s="26">
        <f t="shared" si="3"/>
        <v>20</v>
      </c>
      <c r="N22" s="20">
        <f t="shared" si="1"/>
        <v>0.23113207547169812</v>
      </c>
      <c r="O22" s="26">
        <f>SUM(O10:O21)</f>
        <v>326</v>
      </c>
      <c r="P22" s="26">
        <f>SUM(P10:P21)</f>
        <v>15</v>
      </c>
      <c r="Q22" s="26">
        <f>SUM(Q10:Q21)</f>
        <v>22</v>
      </c>
      <c r="R22" s="7"/>
      <c r="S22" s="7"/>
      <c r="T22" s="7"/>
      <c r="U22" s="7"/>
      <c r="V22" s="7"/>
      <c r="W22" s="7"/>
      <c r="X22" s="7"/>
      <c r="Y22" s="7"/>
    </row>
    <row r="23" spans="1:25" x14ac:dyDescent="0.55000000000000004">
      <c r="A23" s="16" t="s">
        <v>175</v>
      </c>
      <c r="B23" s="22">
        <v>5</v>
      </c>
      <c r="C23" s="22">
        <v>3</v>
      </c>
      <c r="D23" s="22">
        <v>2</v>
      </c>
      <c r="E23" s="22">
        <v>0</v>
      </c>
      <c r="F23" s="23">
        <f t="shared" si="0"/>
        <v>0.6</v>
      </c>
      <c r="G23" s="22">
        <v>0</v>
      </c>
      <c r="H23" s="22">
        <v>0</v>
      </c>
      <c r="I23" s="22">
        <v>0</v>
      </c>
      <c r="J23" s="22">
        <v>0</v>
      </c>
      <c r="K23" s="22">
        <v>0</v>
      </c>
      <c r="L23" s="22">
        <v>0</v>
      </c>
      <c r="M23" s="22">
        <v>0</v>
      </c>
      <c r="N23" s="15">
        <f t="shared" si="1"/>
        <v>0</v>
      </c>
      <c r="O23" s="22">
        <v>5</v>
      </c>
      <c r="P23" s="22">
        <v>0</v>
      </c>
      <c r="Q23" s="22">
        <v>0</v>
      </c>
    </row>
    <row r="24" spans="1:25" x14ac:dyDescent="0.55000000000000004">
      <c r="A24" s="16" t="s">
        <v>176</v>
      </c>
      <c r="B24" s="22">
        <v>10</v>
      </c>
      <c r="C24" s="22">
        <v>7</v>
      </c>
      <c r="D24" s="22">
        <v>3</v>
      </c>
      <c r="E24" s="22">
        <v>0</v>
      </c>
      <c r="F24" s="23">
        <f t="shared" si="0"/>
        <v>0.7</v>
      </c>
      <c r="G24" s="22">
        <v>0</v>
      </c>
      <c r="H24" s="22">
        <v>1</v>
      </c>
      <c r="I24" s="22">
        <v>0</v>
      </c>
      <c r="J24" s="22">
        <v>1</v>
      </c>
      <c r="K24" s="22">
        <v>0</v>
      </c>
      <c r="L24" s="22">
        <v>0</v>
      </c>
      <c r="M24" s="22">
        <v>2</v>
      </c>
      <c r="N24" s="15">
        <f t="shared" si="1"/>
        <v>0.5</v>
      </c>
      <c r="O24" s="22">
        <v>4</v>
      </c>
      <c r="P24" s="22">
        <v>1</v>
      </c>
      <c r="Q24" s="22">
        <v>1</v>
      </c>
    </row>
    <row r="25" spans="1:25" x14ac:dyDescent="0.55000000000000004">
      <c r="A25" s="16" t="s">
        <v>177</v>
      </c>
      <c r="B25" s="22">
        <v>1</v>
      </c>
      <c r="C25" s="22">
        <v>1</v>
      </c>
      <c r="D25" s="22">
        <v>0</v>
      </c>
      <c r="E25" s="22">
        <v>0</v>
      </c>
      <c r="F25" s="23">
        <f t="shared" si="0"/>
        <v>1</v>
      </c>
      <c r="G25" s="22">
        <v>0</v>
      </c>
      <c r="H25" s="22">
        <v>0</v>
      </c>
      <c r="I25" s="22">
        <v>0</v>
      </c>
      <c r="J25" s="22">
        <v>0</v>
      </c>
      <c r="K25" s="22">
        <v>0</v>
      </c>
      <c r="L25" s="22">
        <v>0</v>
      </c>
      <c r="M25" s="22">
        <v>0</v>
      </c>
      <c r="N25" s="15">
        <f t="shared" si="1"/>
        <v>0</v>
      </c>
      <c r="O25" s="22">
        <v>1</v>
      </c>
      <c r="P25" s="22">
        <v>0</v>
      </c>
      <c r="Q25" s="22">
        <v>0</v>
      </c>
    </row>
    <row r="26" spans="1:25" s="2" customFormat="1" x14ac:dyDescent="0.55000000000000004">
      <c r="A26" s="18" t="s">
        <v>38</v>
      </c>
      <c r="B26" s="26">
        <f>SUM(B23:B25)</f>
        <v>16</v>
      </c>
      <c r="C26" s="26">
        <f>SUM(C23:C25)</f>
        <v>11</v>
      </c>
      <c r="D26" s="26">
        <f>SUM(D23:D25)</f>
        <v>5</v>
      </c>
      <c r="E26" s="26">
        <f>SUM(E23:E25)</f>
        <v>0</v>
      </c>
      <c r="F26" s="25">
        <f t="shared" si="0"/>
        <v>0.6875</v>
      </c>
      <c r="G26" s="26">
        <f t="shared" ref="G26:M26" si="4">SUM(G23:G25)</f>
        <v>0</v>
      </c>
      <c r="H26" s="26">
        <f t="shared" si="4"/>
        <v>1</v>
      </c>
      <c r="I26" s="26">
        <f t="shared" si="4"/>
        <v>0</v>
      </c>
      <c r="J26" s="26">
        <f t="shared" si="4"/>
        <v>1</v>
      </c>
      <c r="K26" s="26">
        <f t="shared" si="4"/>
        <v>0</v>
      </c>
      <c r="L26" s="26">
        <f t="shared" si="4"/>
        <v>0</v>
      </c>
      <c r="M26" s="26">
        <f t="shared" si="4"/>
        <v>2</v>
      </c>
      <c r="N26" s="20">
        <f t="shared" si="1"/>
        <v>0.2857142857142857</v>
      </c>
      <c r="O26" s="26">
        <f>SUM(O23:O25)</f>
        <v>10</v>
      </c>
      <c r="P26" s="26">
        <f>SUM(P23:P25)</f>
        <v>1</v>
      </c>
      <c r="Q26" s="26">
        <f>SUM(Q23:Q25)</f>
        <v>1</v>
      </c>
      <c r="R26" s="7"/>
      <c r="S26" s="7"/>
      <c r="T26" s="7"/>
      <c r="U26" s="7"/>
      <c r="V26" s="7"/>
      <c r="W26" s="7"/>
      <c r="X26" s="7"/>
      <c r="Y26" s="7"/>
    </row>
    <row r="27" spans="1:25" s="2" customFormat="1" x14ac:dyDescent="0.55000000000000004">
      <c r="A27" s="17" t="s">
        <v>39</v>
      </c>
      <c r="B27" s="27">
        <f>B9+B22+B26</f>
        <v>581</v>
      </c>
      <c r="C27" s="27">
        <f>C9+C22+C26</f>
        <v>388</v>
      </c>
      <c r="D27" s="27">
        <f>D9+D22+D26</f>
        <v>192</v>
      </c>
      <c r="E27" s="27">
        <f>E9+E22+E26</f>
        <v>1</v>
      </c>
      <c r="F27" s="85">
        <f t="shared" si="0"/>
        <v>0.66781411359724607</v>
      </c>
      <c r="G27" s="27">
        <f t="shared" ref="G27:M27" si="5">G9+G22+G26</f>
        <v>1</v>
      </c>
      <c r="H27" s="27">
        <f t="shared" si="5"/>
        <v>20</v>
      </c>
      <c r="I27" s="27">
        <f t="shared" si="5"/>
        <v>34</v>
      </c>
      <c r="J27" s="27">
        <f t="shared" si="5"/>
        <v>53</v>
      </c>
      <c r="K27" s="27">
        <f t="shared" si="5"/>
        <v>1</v>
      </c>
      <c r="L27" s="27">
        <f t="shared" si="5"/>
        <v>0</v>
      </c>
      <c r="M27" s="27">
        <f t="shared" si="5"/>
        <v>30</v>
      </c>
      <c r="N27" s="19">
        <f t="shared" si="1"/>
        <v>0.26226415094339622</v>
      </c>
      <c r="O27" s="27">
        <f>O9+O22+O26</f>
        <v>391</v>
      </c>
      <c r="P27" s="27">
        <f>P9+P22+P26</f>
        <v>24</v>
      </c>
      <c r="Q27" s="27">
        <f>Q9+Q22+Q26</f>
        <v>27</v>
      </c>
      <c r="R27" s="7"/>
      <c r="S27" s="7"/>
      <c r="T27" s="7"/>
      <c r="U27" s="7"/>
      <c r="V27" s="7"/>
      <c r="W27" s="7"/>
      <c r="X27" s="7"/>
      <c r="Y27" s="7"/>
    </row>
    <row r="28" spans="1:25" ht="15.6" x14ac:dyDescent="0.55000000000000004">
      <c r="A28" s="8" t="s">
        <v>178</v>
      </c>
      <c r="F28" s="23"/>
      <c r="N28" s="15">
        <v>0</v>
      </c>
    </row>
    <row r="29" spans="1:25" x14ac:dyDescent="0.55000000000000004">
      <c r="A29" s="16" t="s">
        <v>179</v>
      </c>
      <c r="B29" s="22">
        <v>6</v>
      </c>
      <c r="C29" s="22">
        <v>1</v>
      </c>
      <c r="D29" s="22">
        <v>5</v>
      </c>
      <c r="E29" s="22">
        <v>0</v>
      </c>
      <c r="F29" s="23">
        <f t="shared" si="0"/>
        <v>0.16666666666666666</v>
      </c>
      <c r="G29" s="22">
        <v>0</v>
      </c>
      <c r="H29" s="22">
        <v>1</v>
      </c>
      <c r="I29" s="22">
        <v>0</v>
      </c>
      <c r="J29" s="22">
        <v>1</v>
      </c>
      <c r="K29" s="22">
        <v>0</v>
      </c>
      <c r="L29" s="22">
        <v>0</v>
      </c>
      <c r="M29" s="22">
        <v>0</v>
      </c>
      <c r="N29" s="15">
        <f t="shared" si="1"/>
        <v>0.33333333333333331</v>
      </c>
      <c r="O29" s="22">
        <v>4</v>
      </c>
      <c r="P29" s="22">
        <v>0</v>
      </c>
      <c r="Q29" s="22">
        <v>0</v>
      </c>
    </row>
    <row r="30" spans="1:25" x14ac:dyDescent="0.55000000000000004">
      <c r="A30" s="16" t="s">
        <v>42</v>
      </c>
      <c r="B30" s="22">
        <v>54</v>
      </c>
      <c r="C30" s="22">
        <v>34</v>
      </c>
      <c r="D30" s="22">
        <v>20</v>
      </c>
      <c r="E30" s="22">
        <v>0</v>
      </c>
      <c r="F30" s="23">
        <f t="shared" si="0"/>
        <v>0.62962962962962965</v>
      </c>
      <c r="G30" s="22">
        <v>0</v>
      </c>
      <c r="H30" s="22">
        <v>1</v>
      </c>
      <c r="I30" s="22">
        <v>3</v>
      </c>
      <c r="J30" s="22">
        <v>3</v>
      </c>
      <c r="K30" s="22">
        <v>0</v>
      </c>
      <c r="L30" s="22">
        <v>0</v>
      </c>
      <c r="M30" s="22">
        <v>1</v>
      </c>
      <c r="N30" s="15">
        <f t="shared" si="1"/>
        <v>0.19047619047619047</v>
      </c>
      <c r="O30" s="22">
        <v>34</v>
      </c>
      <c r="P30" s="22">
        <v>10</v>
      </c>
      <c r="Q30" s="22">
        <v>2</v>
      </c>
    </row>
    <row r="31" spans="1:25" x14ac:dyDescent="0.55000000000000004">
      <c r="A31" s="16" t="s">
        <v>180</v>
      </c>
      <c r="B31" s="22">
        <v>4</v>
      </c>
      <c r="C31" s="22">
        <v>2</v>
      </c>
      <c r="D31" s="22">
        <v>2</v>
      </c>
      <c r="E31" s="22">
        <v>0</v>
      </c>
      <c r="F31" s="23">
        <f t="shared" si="0"/>
        <v>0.5</v>
      </c>
      <c r="G31" s="22">
        <v>0</v>
      </c>
      <c r="H31" s="22">
        <v>0</v>
      </c>
      <c r="I31" s="22">
        <v>0</v>
      </c>
      <c r="J31" s="22">
        <v>0</v>
      </c>
      <c r="K31" s="22">
        <v>0</v>
      </c>
      <c r="L31" s="22">
        <v>0</v>
      </c>
      <c r="M31" s="22">
        <v>0</v>
      </c>
      <c r="N31" s="15">
        <f t="shared" si="1"/>
        <v>0</v>
      </c>
      <c r="O31" s="22">
        <v>1</v>
      </c>
      <c r="P31" s="22">
        <v>3</v>
      </c>
      <c r="Q31" s="22">
        <v>0</v>
      </c>
    </row>
    <row r="32" spans="1:25" x14ac:dyDescent="0.55000000000000004">
      <c r="A32" s="16" t="s">
        <v>44</v>
      </c>
      <c r="B32" s="22">
        <v>28</v>
      </c>
      <c r="C32" s="22">
        <v>12</v>
      </c>
      <c r="D32" s="22">
        <v>16</v>
      </c>
      <c r="E32" s="22">
        <v>0</v>
      </c>
      <c r="F32" s="23">
        <f t="shared" si="0"/>
        <v>0.42857142857142855</v>
      </c>
      <c r="G32" s="22">
        <v>0</v>
      </c>
      <c r="H32" s="22">
        <v>5</v>
      </c>
      <c r="I32" s="22">
        <v>1</v>
      </c>
      <c r="J32" s="22">
        <v>2</v>
      </c>
      <c r="K32" s="22">
        <v>0</v>
      </c>
      <c r="L32" s="22">
        <v>0</v>
      </c>
      <c r="M32" s="22">
        <v>0</v>
      </c>
      <c r="N32" s="15">
        <f t="shared" si="1"/>
        <v>0.36363636363636365</v>
      </c>
      <c r="O32" s="22">
        <v>14</v>
      </c>
      <c r="P32" s="22">
        <v>6</v>
      </c>
      <c r="Q32" s="22">
        <v>0</v>
      </c>
    </row>
    <row r="33" spans="1:25" x14ac:dyDescent="0.55000000000000004">
      <c r="A33" s="16" t="s">
        <v>45</v>
      </c>
      <c r="B33" s="22">
        <v>5</v>
      </c>
      <c r="C33" s="22">
        <v>1</v>
      </c>
      <c r="D33" s="22">
        <v>4</v>
      </c>
      <c r="E33" s="22">
        <v>0</v>
      </c>
      <c r="F33" s="23">
        <f t="shared" si="0"/>
        <v>0.2</v>
      </c>
      <c r="G33" s="22">
        <v>0</v>
      </c>
      <c r="H33" s="22">
        <v>0</v>
      </c>
      <c r="I33" s="22">
        <v>0</v>
      </c>
      <c r="J33" s="22">
        <v>0</v>
      </c>
      <c r="K33" s="22">
        <v>0</v>
      </c>
      <c r="L33" s="22">
        <v>0</v>
      </c>
      <c r="M33" s="22">
        <v>0</v>
      </c>
      <c r="N33" s="15">
        <v>0</v>
      </c>
      <c r="O33" s="22">
        <v>0</v>
      </c>
      <c r="P33" s="22">
        <v>5</v>
      </c>
      <c r="Q33" s="22">
        <v>0</v>
      </c>
    </row>
    <row r="34" spans="1:25" x14ac:dyDescent="0.55000000000000004">
      <c r="A34" s="16" t="s">
        <v>46</v>
      </c>
      <c r="B34" s="22">
        <v>40</v>
      </c>
      <c r="C34" s="22">
        <v>10</v>
      </c>
      <c r="D34" s="22">
        <v>30</v>
      </c>
      <c r="E34" s="22">
        <v>0</v>
      </c>
      <c r="F34" s="23">
        <f t="shared" si="0"/>
        <v>0.25</v>
      </c>
      <c r="G34" s="22">
        <v>0</v>
      </c>
      <c r="H34" s="22">
        <v>0</v>
      </c>
      <c r="I34" s="22">
        <v>2</v>
      </c>
      <c r="J34" s="22">
        <v>1</v>
      </c>
      <c r="K34" s="22">
        <v>0</v>
      </c>
      <c r="L34" s="22">
        <v>0</v>
      </c>
      <c r="M34" s="22">
        <v>0</v>
      </c>
      <c r="N34" s="15">
        <f t="shared" si="1"/>
        <v>0.27272727272727271</v>
      </c>
      <c r="O34" s="22">
        <v>8</v>
      </c>
      <c r="P34" s="22">
        <v>28</v>
      </c>
      <c r="Q34" s="22">
        <v>1</v>
      </c>
    </row>
    <row r="35" spans="1:25" x14ac:dyDescent="0.55000000000000004">
      <c r="A35" s="16" t="s">
        <v>47</v>
      </c>
      <c r="B35" s="22">
        <v>4</v>
      </c>
      <c r="C35" s="22">
        <v>1</v>
      </c>
      <c r="D35" s="22">
        <v>3</v>
      </c>
      <c r="E35" s="22">
        <v>0</v>
      </c>
      <c r="F35" s="23">
        <f t="shared" si="0"/>
        <v>0.25</v>
      </c>
      <c r="G35" s="22">
        <v>0</v>
      </c>
      <c r="H35" s="22">
        <v>1</v>
      </c>
      <c r="I35" s="22">
        <v>0</v>
      </c>
      <c r="J35" s="22">
        <v>1</v>
      </c>
      <c r="K35" s="22">
        <v>0</v>
      </c>
      <c r="L35" s="22">
        <v>0</v>
      </c>
      <c r="M35" s="22">
        <v>0</v>
      </c>
      <c r="N35" s="15">
        <f t="shared" si="1"/>
        <v>0.66666666666666663</v>
      </c>
      <c r="O35" s="22">
        <v>1</v>
      </c>
      <c r="P35" s="22">
        <v>1</v>
      </c>
      <c r="Q35" s="22">
        <v>0</v>
      </c>
    </row>
    <row r="36" spans="1:25" s="2" customFormat="1" x14ac:dyDescent="0.55000000000000004">
      <c r="A36" s="18" t="s">
        <v>181</v>
      </c>
      <c r="B36" s="27">
        <f>SUM(B29:B35)</f>
        <v>141</v>
      </c>
      <c r="C36" s="27">
        <f t="shared" ref="C36:Q36" si="6">SUM(C29:C35)</f>
        <v>61</v>
      </c>
      <c r="D36" s="27">
        <f t="shared" si="6"/>
        <v>80</v>
      </c>
      <c r="E36" s="27">
        <f t="shared" si="6"/>
        <v>0</v>
      </c>
      <c r="F36" s="23">
        <f t="shared" si="0"/>
        <v>0.43262411347517732</v>
      </c>
      <c r="G36" s="27">
        <f t="shared" si="6"/>
        <v>0</v>
      </c>
      <c r="H36" s="27">
        <f t="shared" si="6"/>
        <v>8</v>
      </c>
      <c r="I36" s="27">
        <f t="shared" si="6"/>
        <v>6</v>
      </c>
      <c r="J36" s="27">
        <f t="shared" si="6"/>
        <v>8</v>
      </c>
      <c r="K36" s="27">
        <f t="shared" si="6"/>
        <v>0</v>
      </c>
      <c r="L36" s="27">
        <f t="shared" si="6"/>
        <v>0</v>
      </c>
      <c r="M36" s="27">
        <f t="shared" si="6"/>
        <v>1</v>
      </c>
      <c r="N36" s="15">
        <f t="shared" si="1"/>
        <v>0.27058823529411763</v>
      </c>
      <c r="O36" s="27">
        <f t="shared" si="6"/>
        <v>62</v>
      </c>
      <c r="P36" s="27">
        <f t="shared" si="6"/>
        <v>53</v>
      </c>
      <c r="Q36" s="27">
        <f t="shared" si="6"/>
        <v>3</v>
      </c>
      <c r="R36" s="7"/>
      <c r="S36" s="7"/>
      <c r="T36" s="7"/>
      <c r="U36" s="7"/>
      <c r="V36" s="7"/>
      <c r="W36" s="7"/>
      <c r="X36" s="7"/>
      <c r="Y36" s="7"/>
    </row>
    <row r="37" spans="1:25" x14ac:dyDescent="0.55000000000000004">
      <c r="A37" s="16" t="s">
        <v>48</v>
      </c>
      <c r="B37" s="22">
        <v>15</v>
      </c>
      <c r="C37" s="22">
        <v>4</v>
      </c>
      <c r="D37" s="22">
        <v>11</v>
      </c>
      <c r="E37" s="22">
        <v>0</v>
      </c>
      <c r="F37" s="23">
        <f t="shared" si="0"/>
        <v>0.26666666666666666</v>
      </c>
      <c r="G37" s="22">
        <v>0</v>
      </c>
      <c r="H37" s="22">
        <v>0</v>
      </c>
      <c r="I37" s="22">
        <v>1</v>
      </c>
      <c r="J37" s="22">
        <v>0</v>
      </c>
      <c r="K37" s="22">
        <v>0</v>
      </c>
      <c r="L37" s="22">
        <v>0</v>
      </c>
      <c r="M37" s="22">
        <v>0</v>
      </c>
      <c r="N37" s="15">
        <f t="shared" si="1"/>
        <v>0.1111111111111111</v>
      </c>
      <c r="O37" s="22">
        <v>8</v>
      </c>
      <c r="P37" s="22">
        <v>6</v>
      </c>
      <c r="Q37" s="22">
        <v>0</v>
      </c>
    </row>
    <row r="38" spans="1:25" x14ac:dyDescent="0.55000000000000004">
      <c r="A38" s="16" t="s">
        <v>49</v>
      </c>
      <c r="B38" s="22">
        <v>9</v>
      </c>
      <c r="C38" s="22">
        <v>6</v>
      </c>
      <c r="D38" s="22">
        <v>3</v>
      </c>
      <c r="E38" s="22">
        <v>0</v>
      </c>
      <c r="F38" s="23">
        <f t="shared" si="0"/>
        <v>0.66666666666666663</v>
      </c>
      <c r="G38" s="22">
        <v>0</v>
      </c>
      <c r="H38" s="22">
        <v>0</v>
      </c>
      <c r="I38" s="22">
        <v>0</v>
      </c>
      <c r="J38" s="22">
        <v>0</v>
      </c>
      <c r="K38" s="22">
        <v>0</v>
      </c>
      <c r="L38" s="22">
        <v>0</v>
      </c>
      <c r="M38" s="22">
        <v>0</v>
      </c>
      <c r="N38" s="15">
        <f t="shared" si="1"/>
        <v>0</v>
      </c>
      <c r="O38" s="22">
        <v>7</v>
      </c>
      <c r="P38" s="22">
        <v>2</v>
      </c>
      <c r="Q38" s="22">
        <v>0</v>
      </c>
    </row>
    <row r="39" spans="1:25" x14ac:dyDescent="0.55000000000000004">
      <c r="A39" s="16" t="s">
        <v>182</v>
      </c>
      <c r="B39" s="22">
        <v>5</v>
      </c>
      <c r="C39" s="22">
        <v>4</v>
      </c>
      <c r="D39" s="22">
        <v>1</v>
      </c>
      <c r="E39" s="22">
        <v>0</v>
      </c>
      <c r="F39" s="23">
        <f t="shared" si="0"/>
        <v>0.8</v>
      </c>
      <c r="G39" s="22">
        <v>0</v>
      </c>
      <c r="H39" s="22">
        <v>1</v>
      </c>
      <c r="I39" s="22">
        <v>0</v>
      </c>
      <c r="J39" s="22">
        <v>0</v>
      </c>
      <c r="K39" s="22">
        <v>0</v>
      </c>
      <c r="L39" s="22">
        <v>0</v>
      </c>
      <c r="M39" s="22">
        <v>0</v>
      </c>
      <c r="N39" s="15">
        <f t="shared" si="1"/>
        <v>0.25</v>
      </c>
      <c r="O39" s="22">
        <v>3</v>
      </c>
      <c r="P39" s="22">
        <v>1</v>
      </c>
      <c r="Q39" s="22">
        <v>0</v>
      </c>
    </row>
    <row r="40" spans="1:25" x14ac:dyDescent="0.55000000000000004">
      <c r="A40" s="16" t="s">
        <v>51</v>
      </c>
      <c r="B40" s="22">
        <v>12</v>
      </c>
      <c r="C40" s="22">
        <v>5</v>
      </c>
      <c r="D40" s="22">
        <v>7</v>
      </c>
      <c r="E40" s="22">
        <v>0</v>
      </c>
      <c r="F40" s="23">
        <f t="shared" si="0"/>
        <v>0.41666666666666669</v>
      </c>
      <c r="G40" s="22">
        <v>0</v>
      </c>
      <c r="H40" s="22">
        <v>0</v>
      </c>
      <c r="I40" s="22">
        <v>2</v>
      </c>
      <c r="J40" s="22">
        <v>2</v>
      </c>
      <c r="K40" s="22">
        <v>0</v>
      </c>
      <c r="L40" s="22">
        <v>0</v>
      </c>
      <c r="M40" s="22">
        <v>0</v>
      </c>
      <c r="N40" s="15">
        <f t="shared" si="1"/>
        <v>0.4</v>
      </c>
      <c r="O40" s="22">
        <v>6</v>
      </c>
      <c r="P40" s="22">
        <v>2</v>
      </c>
      <c r="Q40" s="22">
        <v>0</v>
      </c>
    </row>
    <row r="41" spans="1:25" x14ac:dyDescent="0.55000000000000004">
      <c r="A41" s="16" t="s">
        <v>52</v>
      </c>
      <c r="B41" s="22">
        <v>104</v>
      </c>
      <c r="C41" s="22">
        <v>34</v>
      </c>
      <c r="D41" s="22">
        <v>70</v>
      </c>
      <c r="E41" s="22">
        <v>0</v>
      </c>
      <c r="F41" s="23">
        <f t="shared" si="0"/>
        <v>0.32692307692307693</v>
      </c>
      <c r="G41" s="22">
        <v>0</v>
      </c>
      <c r="H41" s="22">
        <v>7</v>
      </c>
      <c r="I41" s="22">
        <v>0</v>
      </c>
      <c r="J41" s="22">
        <v>1</v>
      </c>
      <c r="K41" s="22">
        <v>1</v>
      </c>
      <c r="L41" s="22">
        <v>0</v>
      </c>
      <c r="M41" s="22">
        <v>1</v>
      </c>
      <c r="N41" s="15">
        <f t="shared" si="1"/>
        <v>0.58823529411764708</v>
      </c>
      <c r="O41" s="22">
        <v>7</v>
      </c>
      <c r="P41" s="22">
        <v>87</v>
      </c>
      <c r="Q41" s="22">
        <v>0</v>
      </c>
    </row>
    <row r="42" spans="1:25" s="2" customFormat="1" x14ac:dyDescent="0.55000000000000004">
      <c r="A42" s="18" t="s">
        <v>33</v>
      </c>
      <c r="B42" s="26">
        <f>SUM(B37:B41)</f>
        <v>145</v>
      </c>
      <c r="C42" s="26">
        <f t="shared" ref="C42:Q42" si="7">SUM(C37:C41)</f>
        <v>53</v>
      </c>
      <c r="D42" s="26">
        <f t="shared" si="7"/>
        <v>92</v>
      </c>
      <c r="E42" s="26">
        <f t="shared" si="7"/>
        <v>0</v>
      </c>
      <c r="F42" s="25">
        <f t="shared" si="0"/>
        <v>0.36551724137931035</v>
      </c>
      <c r="G42" s="26">
        <f t="shared" si="7"/>
        <v>0</v>
      </c>
      <c r="H42" s="26">
        <f t="shared" si="7"/>
        <v>8</v>
      </c>
      <c r="I42" s="26">
        <f t="shared" si="7"/>
        <v>3</v>
      </c>
      <c r="J42" s="26">
        <f t="shared" si="7"/>
        <v>3</v>
      </c>
      <c r="K42" s="26">
        <f t="shared" si="7"/>
        <v>1</v>
      </c>
      <c r="L42" s="26">
        <f t="shared" si="7"/>
        <v>0</v>
      </c>
      <c r="M42" s="26">
        <f t="shared" si="7"/>
        <v>1</v>
      </c>
      <c r="N42" s="20">
        <f t="shared" si="1"/>
        <v>0.34042553191489361</v>
      </c>
      <c r="O42" s="26">
        <f t="shared" si="7"/>
        <v>31</v>
      </c>
      <c r="P42" s="26">
        <f t="shared" si="7"/>
        <v>98</v>
      </c>
      <c r="Q42" s="26">
        <f t="shared" si="7"/>
        <v>0</v>
      </c>
      <c r="R42" s="7"/>
      <c r="S42" s="7"/>
      <c r="T42" s="7"/>
      <c r="U42" s="7"/>
      <c r="V42" s="7"/>
      <c r="W42" s="7"/>
      <c r="X42" s="7"/>
      <c r="Y42" s="7"/>
    </row>
    <row r="43" spans="1:25" x14ac:dyDescent="0.55000000000000004">
      <c r="A43" s="16" t="s">
        <v>183</v>
      </c>
      <c r="B43" s="22">
        <v>1</v>
      </c>
      <c r="C43" s="22">
        <v>0</v>
      </c>
      <c r="D43" s="22">
        <v>1</v>
      </c>
      <c r="E43" s="22">
        <v>0</v>
      </c>
      <c r="F43" s="23">
        <f t="shared" si="0"/>
        <v>0</v>
      </c>
      <c r="G43" s="22">
        <v>0</v>
      </c>
      <c r="H43" s="22">
        <v>0</v>
      </c>
      <c r="I43" s="22">
        <v>1</v>
      </c>
      <c r="J43" s="22">
        <v>0</v>
      </c>
      <c r="K43" s="22">
        <v>0</v>
      </c>
      <c r="L43" s="22">
        <v>0</v>
      </c>
      <c r="M43" s="22">
        <v>0</v>
      </c>
      <c r="N43" s="15">
        <f t="shared" si="1"/>
        <v>1</v>
      </c>
      <c r="O43" s="22">
        <v>0</v>
      </c>
      <c r="P43" s="22">
        <v>0</v>
      </c>
      <c r="Q43" s="22">
        <v>0</v>
      </c>
    </row>
    <row r="44" spans="1:25" s="2" customFormat="1" x14ac:dyDescent="0.55000000000000004">
      <c r="A44" s="18" t="s">
        <v>38</v>
      </c>
      <c r="B44" s="26">
        <f>SUM(B43)</f>
        <v>1</v>
      </c>
      <c r="C44" s="26">
        <f t="shared" ref="C44:Q44" si="8">SUM(C43)</f>
        <v>0</v>
      </c>
      <c r="D44" s="26">
        <f t="shared" si="8"/>
        <v>1</v>
      </c>
      <c r="E44" s="26">
        <f t="shared" si="8"/>
        <v>0</v>
      </c>
      <c r="F44" s="25">
        <f t="shared" si="0"/>
        <v>0</v>
      </c>
      <c r="G44" s="26">
        <f t="shared" si="8"/>
        <v>0</v>
      </c>
      <c r="H44" s="26">
        <f t="shared" si="8"/>
        <v>0</v>
      </c>
      <c r="I44" s="26">
        <f t="shared" si="8"/>
        <v>1</v>
      </c>
      <c r="J44" s="26">
        <f t="shared" si="8"/>
        <v>0</v>
      </c>
      <c r="K44" s="26">
        <f t="shared" si="8"/>
        <v>0</v>
      </c>
      <c r="L44" s="26">
        <f t="shared" si="8"/>
        <v>0</v>
      </c>
      <c r="M44" s="26">
        <f t="shared" si="8"/>
        <v>0</v>
      </c>
      <c r="N44" s="20">
        <f t="shared" si="1"/>
        <v>1</v>
      </c>
      <c r="O44" s="26">
        <f t="shared" si="8"/>
        <v>0</v>
      </c>
      <c r="P44" s="26">
        <f t="shared" si="8"/>
        <v>0</v>
      </c>
      <c r="Q44" s="26">
        <f t="shared" si="8"/>
        <v>0</v>
      </c>
      <c r="R44" s="7"/>
      <c r="S44" s="7"/>
      <c r="T44" s="7"/>
      <c r="U44" s="7"/>
      <c r="V44" s="7"/>
      <c r="W44" s="7"/>
      <c r="X44" s="7"/>
      <c r="Y44" s="7"/>
    </row>
    <row r="45" spans="1:25" s="2" customFormat="1" x14ac:dyDescent="0.55000000000000004">
      <c r="A45" s="17" t="s">
        <v>53</v>
      </c>
      <c r="B45" s="27">
        <f>B36+B42+B44</f>
        <v>287</v>
      </c>
      <c r="C45" s="27">
        <f t="shared" ref="C45:Q45" si="9">C36+C42+C44</f>
        <v>114</v>
      </c>
      <c r="D45" s="27">
        <f t="shared" si="9"/>
        <v>173</v>
      </c>
      <c r="E45" s="27">
        <f t="shared" si="9"/>
        <v>0</v>
      </c>
      <c r="F45" s="23">
        <f t="shared" si="0"/>
        <v>0.39721254355400698</v>
      </c>
      <c r="G45" s="27">
        <f t="shared" si="9"/>
        <v>0</v>
      </c>
      <c r="H45" s="27">
        <f t="shared" si="9"/>
        <v>16</v>
      </c>
      <c r="I45" s="27">
        <f t="shared" si="9"/>
        <v>10</v>
      </c>
      <c r="J45" s="27">
        <f t="shared" si="9"/>
        <v>11</v>
      </c>
      <c r="K45" s="27">
        <f t="shared" si="9"/>
        <v>1</v>
      </c>
      <c r="L45" s="27">
        <f t="shared" si="9"/>
        <v>0</v>
      </c>
      <c r="M45" s="27">
        <f t="shared" si="9"/>
        <v>2</v>
      </c>
      <c r="N45" s="27">
        <f t="shared" si="9"/>
        <v>1.6110137672090112</v>
      </c>
      <c r="O45" s="27">
        <f t="shared" si="9"/>
        <v>93</v>
      </c>
      <c r="P45" s="27">
        <f t="shared" si="9"/>
        <v>151</v>
      </c>
      <c r="Q45" s="27">
        <f t="shared" si="9"/>
        <v>3</v>
      </c>
      <c r="R45" s="7"/>
      <c r="S45" s="7"/>
      <c r="T45" s="7"/>
      <c r="U45" s="7"/>
      <c r="V45" s="7"/>
      <c r="W45" s="7"/>
      <c r="X45" s="7"/>
      <c r="Y45" s="7"/>
    </row>
    <row r="46" spans="1:25" ht="15.6" x14ac:dyDescent="0.55000000000000004">
      <c r="A46" s="8" t="s">
        <v>54</v>
      </c>
      <c r="B46" s="22"/>
      <c r="C46" s="22"/>
      <c r="D46" s="22"/>
      <c r="E46" s="22"/>
      <c r="F46" s="23"/>
      <c r="G46" s="22"/>
      <c r="H46" s="22"/>
      <c r="I46" s="22"/>
      <c r="J46" s="22"/>
      <c r="K46" s="22"/>
      <c r="L46" s="22"/>
      <c r="M46" s="22"/>
      <c r="N46" s="15"/>
      <c r="O46" s="22"/>
      <c r="P46" s="22"/>
      <c r="Q46" s="22"/>
    </row>
    <row r="47" spans="1:25" x14ac:dyDescent="0.55000000000000004">
      <c r="A47" s="16" t="s">
        <v>184</v>
      </c>
      <c r="B47" s="22">
        <v>38</v>
      </c>
      <c r="C47" s="22">
        <v>21</v>
      </c>
      <c r="D47" s="22">
        <v>17</v>
      </c>
      <c r="E47" s="22">
        <v>0</v>
      </c>
      <c r="F47" s="23">
        <f t="shared" si="0"/>
        <v>0.55263157894736847</v>
      </c>
      <c r="G47" s="22">
        <v>0</v>
      </c>
      <c r="H47" s="22">
        <v>2</v>
      </c>
      <c r="I47" s="22">
        <v>1</v>
      </c>
      <c r="J47" s="22">
        <v>3</v>
      </c>
      <c r="K47" s="22">
        <v>0</v>
      </c>
      <c r="L47" s="22">
        <v>0</v>
      </c>
      <c r="M47" s="22">
        <v>1</v>
      </c>
      <c r="N47" s="15">
        <f t="shared" si="1"/>
        <v>0.5</v>
      </c>
      <c r="O47" s="22">
        <v>7</v>
      </c>
      <c r="P47" s="22">
        <v>23</v>
      </c>
      <c r="Q47" s="22">
        <v>1</v>
      </c>
    </row>
    <row r="48" spans="1:25" s="2" customFormat="1" x14ac:dyDescent="0.55000000000000004">
      <c r="A48" s="18" t="s">
        <v>181</v>
      </c>
      <c r="B48" s="24">
        <f>SUM(B47)</f>
        <v>38</v>
      </c>
      <c r="C48" s="24">
        <f t="shared" ref="C48:Q48" si="10">SUM(C47)</f>
        <v>21</v>
      </c>
      <c r="D48" s="24">
        <f t="shared" si="10"/>
        <v>17</v>
      </c>
      <c r="E48" s="24">
        <f t="shared" si="10"/>
        <v>0</v>
      </c>
      <c r="F48" s="25">
        <f t="shared" si="0"/>
        <v>0.55263157894736847</v>
      </c>
      <c r="G48" s="24">
        <f t="shared" si="10"/>
        <v>0</v>
      </c>
      <c r="H48" s="24">
        <f t="shared" si="10"/>
        <v>2</v>
      </c>
      <c r="I48" s="24">
        <f t="shared" si="10"/>
        <v>1</v>
      </c>
      <c r="J48" s="24">
        <f t="shared" si="10"/>
        <v>3</v>
      </c>
      <c r="K48" s="24">
        <f t="shared" si="10"/>
        <v>0</v>
      </c>
      <c r="L48" s="24">
        <f t="shared" si="10"/>
        <v>0</v>
      </c>
      <c r="M48" s="24">
        <f t="shared" si="10"/>
        <v>1</v>
      </c>
      <c r="N48" s="20">
        <f t="shared" si="1"/>
        <v>0.5</v>
      </c>
      <c r="O48" s="24">
        <f t="shared" si="10"/>
        <v>7</v>
      </c>
      <c r="P48" s="24">
        <f t="shared" si="10"/>
        <v>23</v>
      </c>
      <c r="Q48" s="24">
        <f t="shared" si="10"/>
        <v>1</v>
      </c>
      <c r="R48" s="7"/>
      <c r="S48" s="7"/>
      <c r="T48" s="7"/>
      <c r="U48" s="7"/>
      <c r="V48" s="7"/>
      <c r="W48" s="7"/>
      <c r="X48" s="7"/>
      <c r="Y48" s="7"/>
    </row>
    <row r="49" spans="1:25" x14ac:dyDescent="0.55000000000000004">
      <c r="A49" s="16" t="s">
        <v>56</v>
      </c>
      <c r="B49" s="22">
        <v>68</v>
      </c>
      <c r="C49" s="22">
        <v>26</v>
      </c>
      <c r="D49" s="22">
        <v>42</v>
      </c>
      <c r="E49" s="22">
        <v>0</v>
      </c>
      <c r="F49" s="23">
        <f t="shared" si="0"/>
        <v>0.38235294117647056</v>
      </c>
      <c r="G49" s="22">
        <v>0</v>
      </c>
      <c r="H49" s="22">
        <v>13</v>
      </c>
      <c r="I49" s="22">
        <v>3</v>
      </c>
      <c r="J49" s="22">
        <v>2</v>
      </c>
      <c r="K49" s="22">
        <v>0</v>
      </c>
      <c r="L49" s="22">
        <v>0</v>
      </c>
      <c r="M49" s="22">
        <v>0</v>
      </c>
      <c r="N49" s="15">
        <f t="shared" si="1"/>
        <v>0.40909090909090912</v>
      </c>
      <c r="O49" s="22">
        <v>26</v>
      </c>
      <c r="P49" s="22">
        <v>23</v>
      </c>
      <c r="Q49" s="22">
        <v>1</v>
      </c>
    </row>
    <row r="50" spans="1:25" x14ac:dyDescent="0.55000000000000004">
      <c r="A50" s="16" t="s">
        <v>185</v>
      </c>
      <c r="B50" s="22">
        <v>274</v>
      </c>
      <c r="C50" s="22">
        <v>134</v>
      </c>
      <c r="D50" s="22">
        <v>140</v>
      </c>
      <c r="E50" s="22">
        <v>0</v>
      </c>
      <c r="F50" s="23">
        <f t="shared" si="0"/>
        <v>0.48905109489051096</v>
      </c>
      <c r="G50" s="22">
        <v>0</v>
      </c>
      <c r="H50" s="22">
        <v>20</v>
      </c>
      <c r="I50" s="22">
        <v>15</v>
      </c>
      <c r="J50" s="22">
        <v>23</v>
      </c>
      <c r="K50" s="22">
        <v>1</v>
      </c>
      <c r="L50" s="22">
        <v>0</v>
      </c>
      <c r="M50" s="22">
        <v>5</v>
      </c>
      <c r="N50" s="15">
        <f t="shared" si="1"/>
        <v>0.30622009569377989</v>
      </c>
      <c r="O50" s="22">
        <v>145</v>
      </c>
      <c r="P50" s="22">
        <v>53</v>
      </c>
      <c r="Q50" s="22">
        <v>12</v>
      </c>
    </row>
    <row r="51" spans="1:25" x14ac:dyDescent="0.55000000000000004">
      <c r="A51" s="16" t="s">
        <v>58</v>
      </c>
      <c r="B51" s="22">
        <v>8</v>
      </c>
      <c r="C51" s="22">
        <v>3</v>
      </c>
      <c r="D51" s="22">
        <v>5</v>
      </c>
      <c r="E51" s="22">
        <v>0</v>
      </c>
      <c r="F51" s="23">
        <f t="shared" si="0"/>
        <v>0.375</v>
      </c>
      <c r="G51" s="22">
        <v>0</v>
      </c>
      <c r="H51" s="22">
        <v>1</v>
      </c>
      <c r="I51" s="22">
        <v>0</v>
      </c>
      <c r="J51" s="22">
        <v>0</v>
      </c>
      <c r="K51" s="22">
        <v>1</v>
      </c>
      <c r="L51" s="22">
        <v>0</v>
      </c>
      <c r="M51" s="22">
        <v>0</v>
      </c>
      <c r="N51" s="15">
        <f t="shared" si="1"/>
        <v>0.5</v>
      </c>
      <c r="O51" s="22">
        <v>2</v>
      </c>
      <c r="P51" s="22">
        <v>4</v>
      </c>
      <c r="Q51" s="22">
        <v>0</v>
      </c>
    </row>
    <row r="52" spans="1:25" x14ac:dyDescent="0.55000000000000004">
      <c r="A52" s="16" t="s">
        <v>59</v>
      </c>
      <c r="B52" s="22">
        <v>55</v>
      </c>
      <c r="C52" s="22">
        <v>26</v>
      </c>
      <c r="D52" s="22">
        <v>29</v>
      </c>
      <c r="E52" s="22">
        <v>0</v>
      </c>
      <c r="F52" s="23">
        <f t="shared" si="0"/>
        <v>0.47272727272727272</v>
      </c>
      <c r="G52" s="22">
        <v>0</v>
      </c>
      <c r="H52" s="22">
        <v>3</v>
      </c>
      <c r="I52" s="22">
        <v>3</v>
      </c>
      <c r="J52" s="22">
        <v>2</v>
      </c>
      <c r="K52" s="22">
        <v>0</v>
      </c>
      <c r="L52" s="22">
        <v>0</v>
      </c>
      <c r="M52" s="22">
        <v>0</v>
      </c>
      <c r="N52" s="15">
        <f t="shared" si="1"/>
        <v>0.5</v>
      </c>
      <c r="O52" s="22">
        <v>8</v>
      </c>
      <c r="P52" s="22">
        <v>36</v>
      </c>
      <c r="Q52" s="22">
        <v>3</v>
      </c>
    </row>
    <row r="53" spans="1:25" x14ac:dyDescent="0.55000000000000004">
      <c r="A53" s="16" t="s">
        <v>60</v>
      </c>
      <c r="B53" s="22">
        <v>51</v>
      </c>
      <c r="C53" s="22">
        <v>25</v>
      </c>
      <c r="D53" s="22">
        <v>26</v>
      </c>
      <c r="E53" s="22">
        <v>0</v>
      </c>
      <c r="F53" s="23">
        <f t="shared" si="0"/>
        <v>0.49019607843137253</v>
      </c>
      <c r="G53" s="22">
        <v>0</v>
      </c>
      <c r="H53" s="22">
        <v>5</v>
      </c>
      <c r="I53" s="22">
        <v>4</v>
      </c>
      <c r="J53" s="22">
        <v>0</v>
      </c>
      <c r="K53" s="22">
        <v>0</v>
      </c>
      <c r="L53" s="22">
        <v>0</v>
      </c>
      <c r="M53" s="22">
        <v>0</v>
      </c>
      <c r="N53" s="15">
        <f t="shared" si="1"/>
        <v>0.45</v>
      </c>
      <c r="O53" s="22">
        <v>11</v>
      </c>
      <c r="P53" s="22">
        <v>31</v>
      </c>
      <c r="Q53" s="22">
        <v>0</v>
      </c>
    </row>
    <row r="54" spans="1:25" x14ac:dyDescent="0.55000000000000004">
      <c r="A54" s="16" t="s">
        <v>186</v>
      </c>
      <c r="B54" s="22">
        <v>5</v>
      </c>
      <c r="C54" s="22">
        <v>2</v>
      </c>
      <c r="D54" s="22">
        <v>3</v>
      </c>
      <c r="E54" s="22">
        <v>0</v>
      </c>
      <c r="F54" s="23">
        <f t="shared" si="0"/>
        <v>0.4</v>
      </c>
      <c r="G54" s="22">
        <v>0</v>
      </c>
      <c r="H54" s="22">
        <v>0</v>
      </c>
      <c r="I54" s="22">
        <v>1</v>
      </c>
      <c r="J54" s="22">
        <v>0</v>
      </c>
      <c r="K54" s="22">
        <v>0</v>
      </c>
      <c r="L54" s="22">
        <v>0</v>
      </c>
      <c r="M54" s="22">
        <v>0</v>
      </c>
      <c r="N54" s="15">
        <f t="shared" si="1"/>
        <v>1</v>
      </c>
      <c r="O54" s="22">
        <v>0</v>
      </c>
      <c r="P54" s="22">
        <v>3</v>
      </c>
      <c r="Q54" s="22">
        <v>1</v>
      </c>
    </row>
    <row r="55" spans="1:25" s="2" customFormat="1" x14ac:dyDescent="0.55000000000000004">
      <c r="A55" s="18" t="s">
        <v>33</v>
      </c>
      <c r="B55" s="24">
        <f>SUM(B49:B54)</f>
        <v>461</v>
      </c>
      <c r="C55" s="24">
        <f t="shared" ref="C55:Q55" si="11">SUM(C49:C54)</f>
        <v>216</v>
      </c>
      <c r="D55" s="24">
        <f t="shared" si="11"/>
        <v>245</v>
      </c>
      <c r="E55" s="24">
        <f t="shared" si="11"/>
        <v>0</v>
      </c>
      <c r="F55" s="25">
        <f t="shared" si="0"/>
        <v>0.46854663774403471</v>
      </c>
      <c r="G55" s="24">
        <f t="shared" si="11"/>
        <v>0</v>
      </c>
      <c r="H55" s="24">
        <f t="shared" si="11"/>
        <v>42</v>
      </c>
      <c r="I55" s="24">
        <f t="shared" si="11"/>
        <v>26</v>
      </c>
      <c r="J55" s="24">
        <f t="shared" si="11"/>
        <v>27</v>
      </c>
      <c r="K55" s="24">
        <f t="shared" si="11"/>
        <v>2</v>
      </c>
      <c r="L55" s="24">
        <f t="shared" si="11"/>
        <v>0</v>
      </c>
      <c r="M55" s="24">
        <f t="shared" si="11"/>
        <v>5</v>
      </c>
      <c r="N55" s="20">
        <f t="shared" si="1"/>
        <v>0.34693877551020408</v>
      </c>
      <c r="O55" s="24">
        <f t="shared" si="11"/>
        <v>192</v>
      </c>
      <c r="P55" s="24">
        <f t="shared" si="11"/>
        <v>150</v>
      </c>
      <c r="Q55" s="24">
        <f t="shared" si="11"/>
        <v>17</v>
      </c>
      <c r="R55" s="7"/>
      <c r="S55" s="7"/>
      <c r="T55" s="7"/>
      <c r="U55" s="7"/>
      <c r="V55" s="7"/>
      <c r="W55" s="7"/>
      <c r="X55" s="7"/>
      <c r="Y55" s="7"/>
    </row>
    <row r="56" spans="1:25" x14ac:dyDescent="0.55000000000000004">
      <c r="A56" s="16" t="s">
        <v>187</v>
      </c>
      <c r="B56" s="22">
        <v>4</v>
      </c>
      <c r="C56" s="22">
        <v>0</v>
      </c>
      <c r="D56" s="22">
        <v>4</v>
      </c>
      <c r="E56" s="22">
        <v>0</v>
      </c>
      <c r="F56" s="23">
        <f t="shared" si="0"/>
        <v>0</v>
      </c>
      <c r="G56" s="22">
        <v>0</v>
      </c>
      <c r="H56" s="22">
        <v>0</v>
      </c>
      <c r="I56" s="22">
        <v>0</v>
      </c>
      <c r="J56" s="22">
        <v>0</v>
      </c>
      <c r="K56" s="22">
        <v>1</v>
      </c>
      <c r="L56" s="22">
        <v>0</v>
      </c>
      <c r="M56" s="22">
        <v>0</v>
      </c>
      <c r="N56" s="15">
        <f t="shared" si="1"/>
        <v>0.33333333333333331</v>
      </c>
      <c r="O56" s="22">
        <v>2</v>
      </c>
      <c r="P56" s="22">
        <v>1</v>
      </c>
      <c r="Q56" s="22">
        <v>0</v>
      </c>
    </row>
    <row r="57" spans="1:25" x14ac:dyDescent="0.55000000000000004">
      <c r="A57" s="16" t="s">
        <v>188</v>
      </c>
      <c r="B57" s="22">
        <v>2</v>
      </c>
      <c r="C57" s="22">
        <v>1</v>
      </c>
      <c r="D57" s="22">
        <v>1</v>
      </c>
      <c r="E57" s="22">
        <v>0</v>
      </c>
      <c r="F57" s="23">
        <f t="shared" si="0"/>
        <v>0.5</v>
      </c>
      <c r="G57" s="22">
        <v>0</v>
      </c>
      <c r="H57" s="22">
        <v>0</v>
      </c>
      <c r="I57" s="22">
        <v>0</v>
      </c>
      <c r="J57" s="22">
        <v>0</v>
      </c>
      <c r="K57" s="22">
        <v>0</v>
      </c>
      <c r="L57" s="22">
        <v>0</v>
      </c>
      <c r="M57" s="22">
        <v>0</v>
      </c>
      <c r="N57" s="15">
        <f t="shared" si="1"/>
        <v>0</v>
      </c>
      <c r="O57" s="22">
        <v>1</v>
      </c>
      <c r="P57" s="22">
        <v>0</v>
      </c>
      <c r="Q57" s="22">
        <v>1</v>
      </c>
    </row>
    <row r="58" spans="1:25" x14ac:dyDescent="0.55000000000000004">
      <c r="A58" s="16" t="s">
        <v>189</v>
      </c>
      <c r="B58" s="22">
        <v>1</v>
      </c>
      <c r="C58" s="22">
        <v>1</v>
      </c>
      <c r="D58" s="22">
        <v>0</v>
      </c>
      <c r="E58" s="22">
        <v>0</v>
      </c>
      <c r="F58" s="23">
        <f t="shared" si="0"/>
        <v>1</v>
      </c>
      <c r="G58" s="22">
        <v>0</v>
      </c>
      <c r="H58" s="22">
        <v>0</v>
      </c>
      <c r="I58" s="22">
        <v>0</v>
      </c>
      <c r="J58" s="22">
        <v>0</v>
      </c>
      <c r="K58" s="22">
        <v>0</v>
      </c>
      <c r="L58" s="22">
        <v>0</v>
      </c>
      <c r="M58" s="22">
        <v>0</v>
      </c>
      <c r="N58" s="15">
        <f t="shared" si="1"/>
        <v>0</v>
      </c>
      <c r="O58" s="22">
        <v>1</v>
      </c>
      <c r="P58" s="22">
        <v>0</v>
      </c>
      <c r="Q58" s="22">
        <v>0</v>
      </c>
    </row>
    <row r="59" spans="1:25" x14ac:dyDescent="0.55000000000000004">
      <c r="A59" s="16" t="s">
        <v>191</v>
      </c>
      <c r="B59" s="22">
        <v>3</v>
      </c>
      <c r="C59" s="22">
        <v>0</v>
      </c>
      <c r="D59" s="22">
        <v>3</v>
      </c>
      <c r="E59" s="22">
        <v>0</v>
      </c>
      <c r="F59" s="23">
        <f t="shared" si="0"/>
        <v>0</v>
      </c>
      <c r="G59" s="22">
        <v>0</v>
      </c>
      <c r="H59" s="22">
        <v>0</v>
      </c>
      <c r="I59" s="22">
        <v>1</v>
      </c>
      <c r="J59" s="22">
        <v>0</v>
      </c>
      <c r="K59" s="22">
        <v>0</v>
      </c>
      <c r="L59" s="22">
        <v>0</v>
      </c>
      <c r="M59" s="22">
        <v>0</v>
      </c>
      <c r="N59" s="15">
        <f t="shared" si="1"/>
        <v>0.33333333333333331</v>
      </c>
      <c r="O59" s="22">
        <v>2</v>
      </c>
      <c r="P59" s="22">
        <v>0</v>
      </c>
      <c r="Q59" s="22">
        <v>0</v>
      </c>
    </row>
    <row r="60" spans="1:25" s="2" customFormat="1" x14ac:dyDescent="0.55000000000000004">
      <c r="A60" s="18" t="s">
        <v>38</v>
      </c>
      <c r="B60" s="24">
        <f>SUM(B56:B59)</f>
        <v>10</v>
      </c>
      <c r="C60" s="24">
        <f t="shared" ref="C60:Q60" si="12">SUM(C56:C59)</f>
        <v>2</v>
      </c>
      <c r="D60" s="24">
        <f t="shared" si="12"/>
        <v>8</v>
      </c>
      <c r="E60" s="24">
        <f t="shared" si="12"/>
        <v>0</v>
      </c>
      <c r="F60" s="25">
        <f t="shared" si="0"/>
        <v>0.2</v>
      </c>
      <c r="G60" s="24">
        <f t="shared" si="12"/>
        <v>0</v>
      </c>
      <c r="H60" s="24">
        <f t="shared" si="12"/>
        <v>0</v>
      </c>
      <c r="I60" s="24">
        <f t="shared" si="12"/>
        <v>1</v>
      </c>
      <c r="J60" s="24">
        <f t="shared" si="12"/>
        <v>0</v>
      </c>
      <c r="K60" s="24">
        <f t="shared" si="12"/>
        <v>1</v>
      </c>
      <c r="L60" s="24">
        <f t="shared" si="12"/>
        <v>0</v>
      </c>
      <c r="M60" s="24">
        <f t="shared" si="12"/>
        <v>0</v>
      </c>
      <c r="N60" s="20">
        <f t="shared" si="1"/>
        <v>0.25</v>
      </c>
      <c r="O60" s="24">
        <f t="shared" si="12"/>
        <v>6</v>
      </c>
      <c r="P60" s="24">
        <f t="shared" si="12"/>
        <v>1</v>
      </c>
      <c r="Q60" s="24">
        <f t="shared" si="12"/>
        <v>1</v>
      </c>
      <c r="R60" s="7"/>
      <c r="S60" s="7"/>
      <c r="T60" s="7"/>
      <c r="U60" s="7"/>
      <c r="V60" s="7"/>
      <c r="W60" s="7"/>
      <c r="X60" s="7"/>
      <c r="Y60" s="7"/>
    </row>
    <row r="61" spans="1:25" s="2" customFormat="1" x14ac:dyDescent="0.55000000000000004">
      <c r="A61" s="17" t="s">
        <v>64</v>
      </c>
      <c r="B61" s="28">
        <f>B48+B55+B60</f>
        <v>509</v>
      </c>
      <c r="C61" s="28">
        <f t="shared" ref="C61:Q61" si="13">C48+C55+C60</f>
        <v>239</v>
      </c>
      <c r="D61" s="28">
        <f t="shared" si="13"/>
        <v>270</v>
      </c>
      <c r="E61" s="28">
        <f t="shared" si="13"/>
        <v>0</v>
      </c>
      <c r="F61" s="23">
        <f t="shared" si="0"/>
        <v>0.46954813359528486</v>
      </c>
      <c r="G61" s="28">
        <f t="shared" si="13"/>
        <v>0</v>
      </c>
      <c r="H61" s="28">
        <f t="shared" si="13"/>
        <v>44</v>
      </c>
      <c r="I61" s="28">
        <f t="shared" si="13"/>
        <v>28</v>
      </c>
      <c r="J61" s="28">
        <f t="shared" si="13"/>
        <v>30</v>
      </c>
      <c r="K61" s="28">
        <f t="shared" si="13"/>
        <v>3</v>
      </c>
      <c r="L61" s="28">
        <f t="shared" si="13"/>
        <v>0</v>
      </c>
      <c r="M61" s="28">
        <f t="shared" si="13"/>
        <v>6</v>
      </c>
      <c r="N61" s="15">
        <f t="shared" si="1"/>
        <v>0.35126582278481011</v>
      </c>
      <c r="O61" s="28">
        <f t="shared" si="13"/>
        <v>205</v>
      </c>
      <c r="P61" s="28">
        <f t="shared" si="13"/>
        <v>174</v>
      </c>
      <c r="Q61" s="28">
        <f t="shared" si="13"/>
        <v>19</v>
      </c>
      <c r="R61" s="7"/>
      <c r="S61" s="7"/>
      <c r="T61" s="7"/>
      <c r="U61" s="7"/>
      <c r="V61" s="7"/>
      <c r="W61" s="7"/>
      <c r="X61" s="7"/>
      <c r="Y61" s="7"/>
    </row>
    <row r="62" spans="1:25" s="2" customFormat="1" x14ac:dyDescent="0.55000000000000004">
      <c r="A62" s="11"/>
      <c r="B62" s="28"/>
      <c r="C62" s="28"/>
      <c r="D62" s="28"/>
      <c r="E62" s="28"/>
      <c r="F62" s="23"/>
      <c r="G62" s="28"/>
      <c r="H62" s="28"/>
      <c r="I62" s="28"/>
      <c r="J62" s="28"/>
      <c r="K62" s="28"/>
      <c r="L62" s="28"/>
      <c r="M62" s="28"/>
      <c r="N62" s="15"/>
      <c r="O62" s="28"/>
      <c r="P62" s="28"/>
      <c r="Q62" s="28"/>
      <c r="R62" s="7"/>
      <c r="S62" s="7"/>
      <c r="T62" s="7"/>
      <c r="U62" s="7"/>
      <c r="V62" s="7"/>
      <c r="W62" s="7"/>
      <c r="X62" s="7"/>
      <c r="Y62" s="7"/>
    </row>
    <row r="63" spans="1:25" ht="15.6" x14ac:dyDescent="0.55000000000000004">
      <c r="A63" s="8" t="s">
        <v>65</v>
      </c>
      <c r="F63" s="23"/>
      <c r="N63" s="15"/>
    </row>
    <row r="64" spans="1:25" x14ac:dyDescent="0.55000000000000004">
      <c r="A64" s="16" t="s">
        <v>244</v>
      </c>
      <c r="B64" s="22">
        <v>11</v>
      </c>
      <c r="C64" s="22">
        <v>7</v>
      </c>
      <c r="D64" s="22">
        <v>4</v>
      </c>
      <c r="E64" s="22">
        <v>0</v>
      </c>
      <c r="F64" s="23">
        <f t="shared" si="0"/>
        <v>0.63636363636363635</v>
      </c>
      <c r="G64" s="22">
        <v>0</v>
      </c>
      <c r="H64" s="22">
        <v>0</v>
      </c>
      <c r="I64" s="22">
        <v>0</v>
      </c>
      <c r="J64" s="22">
        <v>0</v>
      </c>
      <c r="K64" s="22">
        <v>0</v>
      </c>
      <c r="L64" s="22">
        <v>0</v>
      </c>
      <c r="M64" s="22">
        <v>1</v>
      </c>
      <c r="N64" s="15">
        <f t="shared" si="1"/>
        <v>0.1111111111111111</v>
      </c>
      <c r="O64" s="22">
        <v>8</v>
      </c>
      <c r="P64" s="22">
        <v>2</v>
      </c>
      <c r="Q64" s="22">
        <v>0</v>
      </c>
    </row>
    <row r="65" spans="1:25" x14ac:dyDescent="0.55000000000000004">
      <c r="A65" s="16" t="s">
        <v>67</v>
      </c>
      <c r="B65" s="22">
        <v>47</v>
      </c>
      <c r="C65" s="22">
        <v>41</v>
      </c>
      <c r="D65" s="22">
        <v>6</v>
      </c>
      <c r="E65" s="22">
        <v>0</v>
      </c>
      <c r="F65" s="23">
        <f t="shared" si="0"/>
        <v>0.87234042553191493</v>
      </c>
      <c r="G65" s="22">
        <v>0</v>
      </c>
      <c r="H65" s="22">
        <v>2</v>
      </c>
      <c r="I65" s="22">
        <v>5</v>
      </c>
      <c r="J65" s="22">
        <v>2</v>
      </c>
      <c r="K65" s="22">
        <v>0</v>
      </c>
      <c r="L65" s="22">
        <v>0</v>
      </c>
      <c r="M65" s="22">
        <v>0</v>
      </c>
      <c r="N65" s="15">
        <f t="shared" si="1"/>
        <v>0.3</v>
      </c>
      <c r="O65" s="22">
        <v>21</v>
      </c>
      <c r="P65" s="22">
        <v>15</v>
      </c>
      <c r="Q65" s="22">
        <v>2</v>
      </c>
    </row>
    <row r="66" spans="1:25" x14ac:dyDescent="0.55000000000000004">
      <c r="A66" s="16" t="s">
        <v>68</v>
      </c>
      <c r="B66" s="22">
        <v>36</v>
      </c>
      <c r="C66" s="22">
        <v>34</v>
      </c>
      <c r="D66" s="22">
        <v>2</v>
      </c>
      <c r="E66" s="22">
        <v>0</v>
      </c>
      <c r="F66" s="23">
        <f t="shared" si="0"/>
        <v>0.94444444444444442</v>
      </c>
      <c r="G66" s="22">
        <v>0</v>
      </c>
      <c r="H66" s="22">
        <v>2</v>
      </c>
      <c r="I66" s="22">
        <v>4</v>
      </c>
      <c r="J66" s="22">
        <v>1</v>
      </c>
      <c r="K66" s="22">
        <v>0</v>
      </c>
      <c r="L66" s="22">
        <v>0</v>
      </c>
      <c r="M66" s="22">
        <v>3</v>
      </c>
      <c r="N66" s="15">
        <f t="shared" si="1"/>
        <v>0.29411764705882354</v>
      </c>
      <c r="O66" s="22">
        <v>24</v>
      </c>
      <c r="P66" s="22">
        <v>2</v>
      </c>
      <c r="Q66" s="22">
        <v>0</v>
      </c>
    </row>
    <row r="67" spans="1:25" s="2" customFormat="1" x14ac:dyDescent="0.55000000000000004">
      <c r="A67" s="18" t="s">
        <v>181</v>
      </c>
      <c r="B67" s="24">
        <f>SUM(B64:B66)</f>
        <v>94</v>
      </c>
      <c r="C67" s="24">
        <f t="shared" ref="C67:Q67" si="14">SUM(C64:C66)</f>
        <v>82</v>
      </c>
      <c r="D67" s="24">
        <f t="shared" si="14"/>
        <v>12</v>
      </c>
      <c r="E67" s="24">
        <f t="shared" si="14"/>
        <v>0</v>
      </c>
      <c r="F67" s="25">
        <f t="shared" si="0"/>
        <v>0.87234042553191493</v>
      </c>
      <c r="G67" s="24">
        <f t="shared" si="14"/>
        <v>0</v>
      </c>
      <c r="H67" s="24">
        <f t="shared" si="14"/>
        <v>4</v>
      </c>
      <c r="I67" s="24">
        <f t="shared" si="14"/>
        <v>9</v>
      </c>
      <c r="J67" s="24">
        <f t="shared" si="14"/>
        <v>3</v>
      </c>
      <c r="K67" s="24">
        <f t="shared" si="14"/>
        <v>0</v>
      </c>
      <c r="L67" s="24">
        <f t="shared" si="14"/>
        <v>0</v>
      </c>
      <c r="M67" s="24">
        <f t="shared" si="14"/>
        <v>4</v>
      </c>
      <c r="N67" s="20">
        <f t="shared" si="1"/>
        <v>0.27397260273972601</v>
      </c>
      <c r="O67" s="24">
        <f t="shared" si="14"/>
        <v>53</v>
      </c>
      <c r="P67" s="24">
        <f t="shared" si="14"/>
        <v>19</v>
      </c>
      <c r="Q67" s="24">
        <f t="shared" si="14"/>
        <v>2</v>
      </c>
      <c r="R67" s="7"/>
      <c r="S67" s="7"/>
      <c r="T67" s="7"/>
      <c r="U67" s="7"/>
      <c r="V67" s="7"/>
      <c r="W67" s="7"/>
      <c r="X67" s="7"/>
      <c r="Y67" s="7"/>
    </row>
    <row r="68" spans="1:25" x14ac:dyDescent="0.55000000000000004">
      <c r="A68" s="16" t="s">
        <v>245</v>
      </c>
      <c r="B68" s="22">
        <v>14</v>
      </c>
      <c r="C68" s="22">
        <v>10</v>
      </c>
      <c r="D68" s="22">
        <v>4</v>
      </c>
      <c r="E68" s="22">
        <v>0</v>
      </c>
      <c r="F68" s="23">
        <f t="shared" si="0"/>
        <v>0.7142857142857143</v>
      </c>
      <c r="G68" s="22">
        <v>0</v>
      </c>
      <c r="H68" s="22">
        <v>1</v>
      </c>
      <c r="I68" s="22">
        <v>3</v>
      </c>
      <c r="J68" s="22">
        <v>1</v>
      </c>
      <c r="K68" s="22">
        <v>0</v>
      </c>
      <c r="L68" s="22">
        <v>0</v>
      </c>
      <c r="M68" s="22">
        <v>0</v>
      </c>
      <c r="N68" s="15">
        <f t="shared" si="1"/>
        <v>0.35714285714285715</v>
      </c>
      <c r="O68" s="22">
        <v>9</v>
      </c>
      <c r="P68" s="22">
        <v>0</v>
      </c>
      <c r="Q68" s="22">
        <v>0</v>
      </c>
    </row>
    <row r="69" spans="1:25" x14ac:dyDescent="0.55000000000000004">
      <c r="A69" s="16" t="s">
        <v>70</v>
      </c>
      <c r="B69" s="22">
        <v>170</v>
      </c>
      <c r="C69" s="22">
        <v>158</v>
      </c>
      <c r="D69" s="22">
        <v>12</v>
      </c>
      <c r="E69" s="22">
        <v>0</v>
      </c>
      <c r="F69" s="23">
        <f t="shared" ref="F69:F132" si="15">C69/B69</f>
        <v>0.92941176470588238</v>
      </c>
      <c r="G69" s="22">
        <v>0</v>
      </c>
      <c r="H69" s="22">
        <v>8</v>
      </c>
      <c r="I69" s="22">
        <v>14</v>
      </c>
      <c r="J69" s="22">
        <v>14</v>
      </c>
      <c r="K69" s="22">
        <v>5</v>
      </c>
      <c r="L69" s="22">
        <v>0</v>
      </c>
      <c r="M69" s="22">
        <v>1</v>
      </c>
      <c r="N69" s="15">
        <f t="shared" ref="N69:N132" si="16">(G69+H69+I69+J69+K69+L69+M69)/(G69+H69+I69+J69+K69+L69+M69+O69)</f>
        <v>0.25301204819277107</v>
      </c>
      <c r="O69" s="22">
        <v>124</v>
      </c>
      <c r="P69" s="22">
        <v>1</v>
      </c>
      <c r="Q69" s="22">
        <v>3</v>
      </c>
    </row>
    <row r="70" spans="1:25" s="2" customFormat="1" x14ac:dyDescent="0.55000000000000004">
      <c r="A70" s="18" t="s">
        <v>33</v>
      </c>
      <c r="B70" s="24">
        <f>SUM(B68:B69)</f>
        <v>184</v>
      </c>
      <c r="C70" s="24">
        <f t="shared" ref="C70:Q70" si="17">SUM(C68:C69)</f>
        <v>168</v>
      </c>
      <c r="D70" s="24">
        <f t="shared" si="17"/>
        <v>16</v>
      </c>
      <c r="E70" s="24">
        <f t="shared" si="17"/>
        <v>0</v>
      </c>
      <c r="F70" s="25">
        <f t="shared" si="15"/>
        <v>0.91304347826086951</v>
      </c>
      <c r="G70" s="24">
        <f t="shared" si="17"/>
        <v>0</v>
      </c>
      <c r="H70" s="24">
        <f t="shared" si="17"/>
        <v>9</v>
      </c>
      <c r="I70" s="24">
        <f t="shared" si="17"/>
        <v>17</v>
      </c>
      <c r="J70" s="24">
        <f t="shared" si="17"/>
        <v>15</v>
      </c>
      <c r="K70" s="24">
        <f t="shared" si="17"/>
        <v>5</v>
      </c>
      <c r="L70" s="24">
        <f t="shared" si="17"/>
        <v>0</v>
      </c>
      <c r="M70" s="24">
        <f t="shared" si="17"/>
        <v>1</v>
      </c>
      <c r="N70" s="20">
        <f t="shared" si="16"/>
        <v>0.26111111111111113</v>
      </c>
      <c r="O70" s="24">
        <f t="shared" si="17"/>
        <v>133</v>
      </c>
      <c r="P70" s="24">
        <f t="shared" si="17"/>
        <v>1</v>
      </c>
      <c r="Q70" s="24">
        <f t="shared" si="17"/>
        <v>3</v>
      </c>
      <c r="R70" s="7"/>
      <c r="S70" s="7"/>
      <c r="T70" s="7"/>
      <c r="U70" s="7"/>
      <c r="V70" s="7"/>
      <c r="W70" s="7"/>
      <c r="X70" s="7"/>
      <c r="Y70" s="7"/>
    </row>
    <row r="71" spans="1:25" x14ac:dyDescent="0.55000000000000004">
      <c r="A71" s="16" t="s">
        <v>246</v>
      </c>
      <c r="B71" s="22">
        <v>87</v>
      </c>
      <c r="C71" s="22">
        <v>79</v>
      </c>
      <c r="D71" s="22">
        <v>8</v>
      </c>
      <c r="E71" s="22">
        <v>0</v>
      </c>
      <c r="F71" s="23">
        <f t="shared" si="15"/>
        <v>0.90804597701149425</v>
      </c>
      <c r="G71" s="22">
        <v>0</v>
      </c>
      <c r="H71" s="22">
        <v>9</v>
      </c>
      <c r="I71" s="22">
        <v>13</v>
      </c>
      <c r="J71" s="22">
        <v>5</v>
      </c>
      <c r="K71" s="22">
        <v>0</v>
      </c>
      <c r="L71" s="22">
        <v>0</v>
      </c>
      <c r="M71" s="22">
        <v>1</v>
      </c>
      <c r="N71" s="15">
        <f t="shared" si="16"/>
        <v>0.35443037974683544</v>
      </c>
      <c r="O71" s="22">
        <v>51</v>
      </c>
      <c r="P71" s="22">
        <v>1</v>
      </c>
      <c r="Q71" s="22">
        <v>7</v>
      </c>
    </row>
    <row r="72" spans="1:25" x14ac:dyDescent="0.55000000000000004">
      <c r="A72" s="16" t="s">
        <v>247</v>
      </c>
      <c r="B72" s="22">
        <v>15</v>
      </c>
      <c r="C72" s="22">
        <v>12</v>
      </c>
      <c r="D72" s="22">
        <v>3</v>
      </c>
      <c r="E72" s="22">
        <v>0</v>
      </c>
      <c r="F72" s="23">
        <f t="shared" si="15"/>
        <v>0.8</v>
      </c>
      <c r="G72" s="22">
        <v>0</v>
      </c>
      <c r="H72" s="22">
        <v>2</v>
      </c>
      <c r="I72" s="22">
        <v>4</v>
      </c>
      <c r="J72" s="22">
        <v>0</v>
      </c>
      <c r="K72" s="22">
        <v>0</v>
      </c>
      <c r="L72" s="22">
        <v>0</v>
      </c>
      <c r="M72" s="22">
        <v>0</v>
      </c>
      <c r="N72" s="15">
        <f t="shared" si="16"/>
        <v>0.46153846153846156</v>
      </c>
      <c r="O72" s="22">
        <v>7</v>
      </c>
      <c r="P72" s="22">
        <v>0</v>
      </c>
      <c r="Q72" s="22">
        <v>2</v>
      </c>
    </row>
    <row r="73" spans="1:25" s="2" customFormat="1" x14ac:dyDescent="0.55000000000000004">
      <c r="A73" s="18" t="s">
        <v>38</v>
      </c>
      <c r="B73" s="26">
        <f>SUM(B71:B72)</f>
        <v>102</v>
      </c>
      <c r="C73" s="26">
        <f t="shared" ref="C73:Q73" si="18">SUM(C71:C72)</f>
        <v>91</v>
      </c>
      <c r="D73" s="26">
        <f t="shared" si="18"/>
        <v>11</v>
      </c>
      <c r="E73" s="26">
        <f t="shared" si="18"/>
        <v>0</v>
      </c>
      <c r="F73" s="25">
        <f t="shared" si="15"/>
        <v>0.89215686274509809</v>
      </c>
      <c r="G73" s="26">
        <f t="shared" si="18"/>
        <v>0</v>
      </c>
      <c r="H73" s="26">
        <f t="shared" si="18"/>
        <v>11</v>
      </c>
      <c r="I73" s="26">
        <f t="shared" si="18"/>
        <v>17</v>
      </c>
      <c r="J73" s="26">
        <f t="shared" si="18"/>
        <v>5</v>
      </c>
      <c r="K73" s="26">
        <f t="shared" si="18"/>
        <v>0</v>
      </c>
      <c r="L73" s="26">
        <f t="shared" si="18"/>
        <v>0</v>
      </c>
      <c r="M73" s="26">
        <f t="shared" si="18"/>
        <v>1</v>
      </c>
      <c r="N73" s="20">
        <f t="shared" si="16"/>
        <v>0.36956521739130432</v>
      </c>
      <c r="O73" s="26">
        <f t="shared" si="18"/>
        <v>58</v>
      </c>
      <c r="P73" s="26">
        <f t="shared" si="18"/>
        <v>1</v>
      </c>
      <c r="Q73" s="26">
        <f t="shared" si="18"/>
        <v>9</v>
      </c>
      <c r="R73" s="7"/>
      <c r="S73" s="7"/>
      <c r="T73" s="7"/>
      <c r="U73" s="7"/>
      <c r="V73" s="7"/>
      <c r="W73" s="7"/>
      <c r="X73" s="7"/>
      <c r="Y73" s="7"/>
    </row>
    <row r="74" spans="1:25" s="2" customFormat="1" x14ac:dyDescent="0.55000000000000004">
      <c r="A74" s="17" t="s">
        <v>74</v>
      </c>
      <c r="B74" s="27">
        <f>B67+B70+B73</f>
        <v>380</v>
      </c>
      <c r="C74" s="27">
        <f t="shared" ref="C74:Q74" si="19">C67+C70+C73</f>
        <v>341</v>
      </c>
      <c r="D74" s="27">
        <f t="shared" si="19"/>
        <v>39</v>
      </c>
      <c r="E74" s="27">
        <f t="shared" si="19"/>
        <v>0</v>
      </c>
      <c r="F74" s="85">
        <f t="shared" si="15"/>
        <v>0.89736842105263159</v>
      </c>
      <c r="G74" s="27">
        <f t="shared" si="19"/>
        <v>0</v>
      </c>
      <c r="H74" s="27">
        <f t="shared" si="19"/>
        <v>24</v>
      </c>
      <c r="I74" s="27">
        <f t="shared" si="19"/>
        <v>43</v>
      </c>
      <c r="J74" s="27">
        <f t="shared" si="19"/>
        <v>23</v>
      </c>
      <c r="K74" s="27">
        <f t="shared" si="19"/>
        <v>5</v>
      </c>
      <c r="L74" s="27">
        <f t="shared" si="19"/>
        <v>0</v>
      </c>
      <c r="M74" s="27">
        <f t="shared" si="19"/>
        <v>6</v>
      </c>
      <c r="N74" s="19">
        <f t="shared" si="16"/>
        <v>0.29275362318840581</v>
      </c>
      <c r="O74" s="27">
        <f t="shared" si="19"/>
        <v>244</v>
      </c>
      <c r="P74" s="27">
        <f t="shared" si="19"/>
        <v>21</v>
      </c>
      <c r="Q74" s="27">
        <f t="shared" si="19"/>
        <v>14</v>
      </c>
      <c r="R74" s="7"/>
      <c r="S74" s="7"/>
      <c r="T74" s="7"/>
      <c r="U74" s="7"/>
      <c r="V74" s="7"/>
      <c r="W74" s="7"/>
      <c r="X74" s="7"/>
      <c r="Y74" s="7"/>
    </row>
    <row r="75" spans="1:25" ht="15.6" x14ac:dyDescent="0.55000000000000004">
      <c r="A75" s="8" t="s">
        <v>248</v>
      </c>
      <c r="F75" s="23"/>
      <c r="N75" s="15"/>
    </row>
    <row r="76" spans="1:25" x14ac:dyDescent="0.55000000000000004">
      <c r="A76" s="16" t="s">
        <v>249</v>
      </c>
      <c r="B76" s="22">
        <v>40</v>
      </c>
      <c r="C76" s="22">
        <v>35</v>
      </c>
      <c r="D76" s="22">
        <v>5</v>
      </c>
      <c r="E76" s="22">
        <v>0</v>
      </c>
      <c r="F76" s="23">
        <f t="shared" si="15"/>
        <v>0.875</v>
      </c>
      <c r="G76" s="22">
        <v>0</v>
      </c>
      <c r="H76" s="22">
        <v>0</v>
      </c>
      <c r="I76" s="22">
        <v>3</v>
      </c>
      <c r="J76" s="22">
        <v>3</v>
      </c>
      <c r="K76" s="22">
        <v>0</v>
      </c>
      <c r="L76" s="22">
        <v>0</v>
      </c>
      <c r="M76" s="22">
        <v>2</v>
      </c>
      <c r="N76" s="15">
        <f t="shared" si="16"/>
        <v>0.22857142857142856</v>
      </c>
      <c r="O76" s="22">
        <v>27</v>
      </c>
      <c r="P76" s="22">
        <v>3</v>
      </c>
      <c r="Q76" s="22">
        <v>2</v>
      </c>
    </row>
    <row r="77" spans="1:25" x14ac:dyDescent="0.55000000000000004">
      <c r="A77" s="16" t="s">
        <v>250</v>
      </c>
      <c r="B77" s="22">
        <v>9</v>
      </c>
      <c r="C77" s="22">
        <v>8</v>
      </c>
      <c r="D77" s="22">
        <v>1</v>
      </c>
      <c r="E77" s="22">
        <v>0</v>
      </c>
      <c r="F77" s="23">
        <f t="shared" si="15"/>
        <v>0.88888888888888884</v>
      </c>
      <c r="G77" s="22">
        <v>0</v>
      </c>
      <c r="H77" s="22">
        <v>0</v>
      </c>
      <c r="I77" s="22">
        <v>0</v>
      </c>
      <c r="J77" s="22">
        <v>1</v>
      </c>
      <c r="K77" s="22">
        <v>0</v>
      </c>
      <c r="L77" s="22">
        <v>0</v>
      </c>
      <c r="M77" s="22">
        <v>0</v>
      </c>
      <c r="N77" s="15">
        <f t="shared" si="16"/>
        <v>0.2</v>
      </c>
      <c r="O77" s="22">
        <v>4</v>
      </c>
      <c r="P77" s="22">
        <v>4</v>
      </c>
      <c r="Q77" s="22">
        <v>0</v>
      </c>
    </row>
    <row r="78" spans="1:25" x14ac:dyDescent="0.55000000000000004">
      <c r="A78" s="16" t="s">
        <v>78</v>
      </c>
      <c r="B78" s="22">
        <v>29</v>
      </c>
      <c r="C78" s="22">
        <v>22</v>
      </c>
      <c r="D78" s="22">
        <v>7</v>
      </c>
      <c r="E78" s="22">
        <v>0</v>
      </c>
      <c r="F78" s="23">
        <f t="shared" si="15"/>
        <v>0.75862068965517238</v>
      </c>
      <c r="G78" s="22">
        <v>0</v>
      </c>
      <c r="H78" s="22">
        <v>0</v>
      </c>
      <c r="I78" s="22">
        <v>7</v>
      </c>
      <c r="J78" s="22">
        <v>3</v>
      </c>
      <c r="K78" s="22">
        <v>2</v>
      </c>
      <c r="L78" s="22">
        <v>0</v>
      </c>
      <c r="M78" s="22">
        <v>1</v>
      </c>
      <c r="N78" s="15">
        <f t="shared" si="16"/>
        <v>0.4642857142857143</v>
      </c>
      <c r="O78" s="22">
        <v>15</v>
      </c>
      <c r="P78" s="22">
        <v>0</v>
      </c>
      <c r="Q78" s="22">
        <v>1</v>
      </c>
    </row>
    <row r="79" spans="1:25" x14ac:dyDescent="0.55000000000000004">
      <c r="A79" s="16" t="s">
        <v>81</v>
      </c>
      <c r="B79" s="22">
        <v>52</v>
      </c>
      <c r="C79" s="22">
        <v>30</v>
      </c>
      <c r="D79" s="22">
        <v>22</v>
      </c>
      <c r="E79" s="22">
        <v>0</v>
      </c>
      <c r="F79" s="23">
        <f t="shared" si="15"/>
        <v>0.57692307692307687</v>
      </c>
      <c r="G79" s="22">
        <v>0</v>
      </c>
      <c r="H79" s="22">
        <v>6</v>
      </c>
      <c r="I79" s="22">
        <v>8</v>
      </c>
      <c r="J79" s="22">
        <v>9</v>
      </c>
      <c r="K79" s="22">
        <v>0</v>
      </c>
      <c r="L79" s="22">
        <v>0</v>
      </c>
      <c r="M79" s="22">
        <v>0</v>
      </c>
      <c r="N79" s="15">
        <f t="shared" si="16"/>
        <v>0.44230769230769229</v>
      </c>
      <c r="O79" s="22">
        <v>29</v>
      </c>
      <c r="P79" s="22">
        <v>0</v>
      </c>
      <c r="Q79" s="22">
        <v>0</v>
      </c>
    </row>
    <row r="80" spans="1:25" x14ac:dyDescent="0.55000000000000004">
      <c r="A80" s="16" t="s">
        <v>80</v>
      </c>
      <c r="B80" s="22">
        <v>14</v>
      </c>
      <c r="C80" s="22">
        <v>11</v>
      </c>
      <c r="D80" s="22">
        <v>3</v>
      </c>
      <c r="E80" s="22">
        <v>0</v>
      </c>
      <c r="F80" s="23">
        <f t="shared" si="15"/>
        <v>0.7857142857142857</v>
      </c>
      <c r="G80" s="22">
        <v>0</v>
      </c>
      <c r="H80" s="22">
        <v>1</v>
      </c>
      <c r="I80" s="22">
        <v>2</v>
      </c>
      <c r="J80" s="22">
        <v>2</v>
      </c>
      <c r="K80" s="22">
        <v>1</v>
      </c>
      <c r="L80" s="22">
        <v>0</v>
      </c>
      <c r="M80" s="22">
        <v>0</v>
      </c>
      <c r="N80" s="15">
        <f t="shared" si="16"/>
        <v>0.46153846153846156</v>
      </c>
      <c r="O80" s="22">
        <v>7</v>
      </c>
      <c r="P80" s="22">
        <v>0</v>
      </c>
      <c r="Q80" s="22">
        <v>1</v>
      </c>
    </row>
    <row r="81" spans="1:25" x14ac:dyDescent="0.55000000000000004">
      <c r="A81" s="16" t="s">
        <v>251</v>
      </c>
      <c r="B81" s="22">
        <v>23</v>
      </c>
      <c r="C81" s="22">
        <v>18</v>
      </c>
      <c r="D81" s="22">
        <v>5</v>
      </c>
      <c r="E81" s="22">
        <v>0</v>
      </c>
      <c r="F81" s="23">
        <f t="shared" si="15"/>
        <v>0.78260869565217395</v>
      </c>
      <c r="G81" s="22">
        <v>0</v>
      </c>
      <c r="H81" s="22">
        <v>0</v>
      </c>
      <c r="I81" s="22">
        <v>3</v>
      </c>
      <c r="J81" s="22">
        <v>6</v>
      </c>
      <c r="K81" s="22">
        <v>0</v>
      </c>
      <c r="L81" s="22">
        <v>0</v>
      </c>
      <c r="M81" s="22">
        <v>1</v>
      </c>
      <c r="N81" s="15">
        <f t="shared" si="16"/>
        <v>0.52631578947368418</v>
      </c>
      <c r="O81" s="22">
        <v>9</v>
      </c>
      <c r="P81" s="22">
        <v>3</v>
      </c>
      <c r="Q81" s="22">
        <v>1</v>
      </c>
    </row>
    <row r="82" spans="1:25" x14ac:dyDescent="0.55000000000000004">
      <c r="A82" s="16" t="s">
        <v>252</v>
      </c>
      <c r="B82" s="22">
        <v>16</v>
      </c>
      <c r="C82" s="22">
        <v>11</v>
      </c>
      <c r="D82" s="22">
        <v>5</v>
      </c>
      <c r="E82" s="22">
        <v>0</v>
      </c>
      <c r="F82" s="23">
        <f t="shared" si="15"/>
        <v>0.6875</v>
      </c>
      <c r="G82" s="22">
        <v>1</v>
      </c>
      <c r="H82" s="22">
        <v>0</v>
      </c>
      <c r="I82" s="22">
        <v>3</v>
      </c>
      <c r="J82" s="22">
        <v>2</v>
      </c>
      <c r="K82" s="22">
        <v>0</v>
      </c>
      <c r="L82" s="22">
        <v>0</v>
      </c>
      <c r="M82" s="22">
        <v>1</v>
      </c>
      <c r="N82" s="15">
        <f t="shared" si="16"/>
        <v>0.4375</v>
      </c>
      <c r="O82" s="22">
        <v>9</v>
      </c>
      <c r="P82" s="22">
        <v>0</v>
      </c>
      <c r="Q82" s="22">
        <v>0</v>
      </c>
    </row>
    <row r="83" spans="1:25" s="2" customFormat="1" x14ac:dyDescent="0.55000000000000004">
      <c r="A83" s="18" t="s">
        <v>181</v>
      </c>
      <c r="B83" s="24">
        <f>SUM(B76:B82)</f>
        <v>183</v>
      </c>
      <c r="C83" s="24">
        <f t="shared" ref="C83:Q83" si="20">SUM(C76:C82)</f>
        <v>135</v>
      </c>
      <c r="D83" s="24">
        <f t="shared" si="20"/>
        <v>48</v>
      </c>
      <c r="E83" s="24">
        <f t="shared" si="20"/>
        <v>0</v>
      </c>
      <c r="F83" s="25">
        <f t="shared" si="15"/>
        <v>0.73770491803278693</v>
      </c>
      <c r="G83" s="24">
        <f t="shared" si="20"/>
        <v>1</v>
      </c>
      <c r="H83" s="24">
        <f t="shared" si="20"/>
        <v>7</v>
      </c>
      <c r="I83" s="24">
        <f t="shared" si="20"/>
        <v>26</v>
      </c>
      <c r="J83" s="24">
        <f t="shared" si="20"/>
        <v>26</v>
      </c>
      <c r="K83" s="24">
        <f t="shared" si="20"/>
        <v>3</v>
      </c>
      <c r="L83" s="24">
        <f t="shared" si="20"/>
        <v>0</v>
      </c>
      <c r="M83" s="24">
        <f t="shared" si="20"/>
        <v>5</v>
      </c>
      <c r="N83" s="20">
        <f t="shared" si="16"/>
        <v>0.40476190476190477</v>
      </c>
      <c r="O83" s="24">
        <f t="shared" si="20"/>
        <v>100</v>
      </c>
      <c r="P83" s="24">
        <f t="shared" si="20"/>
        <v>10</v>
      </c>
      <c r="Q83" s="24">
        <f t="shared" si="20"/>
        <v>5</v>
      </c>
      <c r="R83" s="7"/>
      <c r="S83" s="7"/>
      <c r="T83" s="7"/>
      <c r="U83" s="7"/>
      <c r="V83" s="7"/>
      <c r="W83" s="7"/>
      <c r="X83" s="7"/>
      <c r="Y83" s="7"/>
    </row>
    <row r="84" spans="1:25" x14ac:dyDescent="0.55000000000000004">
      <c r="A84" s="16" t="s">
        <v>87</v>
      </c>
      <c r="B84" s="22">
        <v>258</v>
      </c>
      <c r="C84" s="22">
        <v>173</v>
      </c>
      <c r="D84" s="22">
        <v>84</v>
      </c>
      <c r="E84" s="22">
        <v>1</v>
      </c>
      <c r="F84" s="23">
        <f t="shared" si="15"/>
        <v>0.6705426356589147</v>
      </c>
      <c r="G84" s="22">
        <v>0</v>
      </c>
      <c r="H84" s="22">
        <v>19</v>
      </c>
      <c r="I84" s="22">
        <v>45</v>
      </c>
      <c r="J84" s="22">
        <v>36</v>
      </c>
      <c r="K84" s="22">
        <v>0</v>
      </c>
      <c r="L84" s="22">
        <v>0</v>
      </c>
      <c r="M84" s="22">
        <v>5</v>
      </c>
      <c r="N84" s="15">
        <f t="shared" si="16"/>
        <v>0.42</v>
      </c>
      <c r="O84" s="22">
        <v>145</v>
      </c>
      <c r="P84" s="22">
        <v>1</v>
      </c>
      <c r="Q84" s="22">
        <v>7</v>
      </c>
    </row>
    <row r="85" spans="1:25" x14ac:dyDescent="0.55000000000000004">
      <c r="A85" s="16" t="s">
        <v>253</v>
      </c>
      <c r="B85" s="22">
        <v>21</v>
      </c>
      <c r="C85" s="22">
        <v>11</v>
      </c>
      <c r="D85" s="22">
        <v>10</v>
      </c>
      <c r="E85" s="22">
        <v>0</v>
      </c>
      <c r="F85" s="23">
        <f t="shared" si="15"/>
        <v>0.52380952380952384</v>
      </c>
      <c r="G85" s="22">
        <v>0</v>
      </c>
      <c r="H85" s="22">
        <v>1</v>
      </c>
      <c r="I85" s="22">
        <v>1</v>
      </c>
      <c r="J85" s="22">
        <v>7</v>
      </c>
      <c r="K85" s="22">
        <v>2</v>
      </c>
      <c r="L85" s="22">
        <v>0</v>
      </c>
      <c r="M85" s="22">
        <v>1</v>
      </c>
      <c r="N85" s="15">
        <f t="shared" si="16"/>
        <v>0.63157894736842102</v>
      </c>
      <c r="O85" s="22">
        <v>7</v>
      </c>
      <c r="P85" s="22">
        <v>2</v>
      </c>
      <c r="Q85" s="22">
        <v>0</v>
      </c>
    </row>
    <row r="86" spans="1:25" x14ac:dyDescent="0.55000000000000004">
      <c r="A86" s="16" t="s">
        <v>254</v>
      </c>
      <c r="B86" s="22">
        <v>2</v>
      </c>
      <c r="C86" s="22">
        <v>2</v>
      </c>
      <c r="D86" s="22">
        <v>0</v>
      </c>
      <c r="E86" s="22">
        <v>0</v>
      </c>
      <c r="F86" s="23">
        <f t="shared" si="15"/>
        <v>1</v>
      </c>
      <c r="G86" s="22">
        <v>0</v>
      </c>
      <c r="H86" s="22">
        <v>0</v>
      </c>
      <c r="I86" s="22">
        <v>1</v>
      </c>
      <c r="J86" s="22">
        <v>0</v>
      </c>
      <c r="K86" s="22">
        <v>0</v>
      </c>
      <c r="L86" s="22">
        <v>0</v>
      </c>
      <c r="M86" s="22">
        <v>0</v>
      </c>
      <c r="N86" s="15">
        <f t="shared" si="16"/>
        <v>0.5</v>
      </c>
      <c r="O86" s="22">
        <v>1</v>
      </c>
      <c r="P86" s="22">
        <v>0</v>
      </c>
      <c r="Q86" s="22">
        <v>0</v>
      </c>
    </row>
    <row r="87" spans="1:25" x14ac:dyDescent="0.55000000000000004">
      <c r="A87" s="16" t="s">
        <v>90</v>
      </c>
      <c r="B87" s="22">
        <v>102</v>
      </c>
      <c r="C87" s="22">
        <v>82</v>
      </c>
      <c r="D87" s="22">
        <v>20</v>
      </c>
      <c r="E87" s="22">
        <v>0</v>
      </c>
      <c r="F87" s="23">
        <f t="shared" si="15"/>
        <v>0.80392156862745101</v>
      </c>
      <c r="G87" s="22">
        <v>0</v>
      </c>
      <c r="H87" s="22">
        <v>4</v>
      </c>
      <c r="I87" s="22">
        <v>6</v>
      </c>
      <c r="J87" s="22">
        <v>9</v>
      </c>
      <c r="K87" s="22">
        <v>0</v>
      </c>
      <c r="L87" s="22">
        <v>0</v>
      </c>
      <c r="M87" s="22">
        <v>2</v>
      </c>
      <c r="N87" s="15">
        <f t="shared" si="16"/>
        <v>0.22826086956521738</v>
      </c>
      <c r="O87" s="22">
        <v>71</v>
      </c>
      <c r="P87" s="22">
        <v>5</v>
      </c>
      <c r="Q87" s="22">
        <v>5</v>
      </c>
    </row>
    <row r="88" spans="1:25" x14ac:dyDescent="0.55000000000000004">
      <c r="A88" s="16" t="s">
        <v>149</v>
      </c>
      <c r="B88" s="22">
        <v>62</v>
      </c>
      <c r="C88" s="22">
        <v>52</v>
      </c>
      <c r="D88" s="22">
        <v>10</v>
      </c>
      <c r="E88" s="22">
        <v>0</v>
      </c>
      <c r="F88" s="23">
        <f t="shared" si="15"/>
        <v>0.83870967741935487</v>
      </c>
      <c r="G88" s="22">
        <v>0</v>
      </c>
      <c r="H88" s="22">
        <v>1</v>
      </c>
      <c r="I88" s="22">
        <v>5</v>
      </c>
      <c r="J88" s="22">
        <v>2</v>
      </c>
      <c r="K88" s="22">
        <v>0</v>
      </c>
      <c r="L88" s="22">
        <v>0</v>
      </c>
      <c r="M88" s="22">
        <v>3</v>
      </c>
      <c r="N88" s="15">
        <f t="shared" si="16"/>
        <v>0.19298245614035087</v>
      </c>
      <c r="O88" s="22">
        <v>46</v>
      </c>
      <c r="P88" s="22">
        <v>0</v>
      </c>
      <c r="Q88" s="22">
        <v>5</v>
      </c>
    </row>
    <row r="89" spans="1:25" x14ac:dyDescent="0.55000000000000004">
      <c r="A89" s="16" t="s">
        <v>92</v>
      </c>
      <c r="B89" s="22">
        <v>22</v>
      </c>
      <c r="C89" s="22">
        <v>21</v>
      </c>
      <c r="D89" s="22">
        <v>1</v>
      </c>
      <c r="E89" s="22">
        <v>0</v>
      </c>
      <c r="F89" s="23">
        <f t="shared" si="15"/>
        <v>0.95454545454545459</v>
      </c>
      <c r="G89" s="22">
        <v>0</v>
      </c>
      <c r="H89" s="22">
        <v>1</v>
      </c>
      <c r="I89" s="22">
        <v>1</v>
      </c>
      <c r="J89" s="22">
        <v>2</v>
      </c>
      <c r="K89" s="22">
        <v>0</v>
      </c>
      <c r="L89" s="22">
        <v>0</v>
      </c>
      <c r="M89" s="22">
        <v>0</v>
      </c>
      <c r="N89" s="15">
        <f t="shared" si="16"/>
        <v>0.2</v>
      </c>
      <c r="O89" s="22">
        <v>16</v>
      </c>
      <c r="P89" s="22">
        <v>2</v>
      </c>
      <c r="Q89" s="22">
        <v>0</v>
      </c>
    </row>
    <row r="90" spans="1:25" x14ac:dyDescent="0.55000000000000004">
      <c r="A90" s="16" t="s">
        <v>93</v>
      </c>
      <c r="B90" s="22">
        <v>45</v>
      </c>
      <c r="C90" s="22">
        <v>35</v>
      </c>
      <c r="D90" s="22">
        <v>10</v>
      </c>
      <c r="E90" s="22">
        <v>0</v>
      </c>
      <c r="F90" s="23">
        <f t="shared" si="15"/>
        <v>0.77777777777777779</v>
      </c>
      <c r="G90" s="22">
        <v>0</v>
      </c>
      <c r="H90" s="22">
        <v>0</v>
      </c>
      <c r="I90" s="22">
        <v>3</v>
      </c>
      <c r="J90" s="22">
        <v>3</v>
      </c>
      <c r="K90" s="22">
        <v>0</v>
      </c>
      <c r="L90" s="22">
        <v>0</v>
      </c>
      <c r="M90" s="22">
        <v>0</v>
      </c>
      <c r="N90" s="15">
        <f t="shared" si="16"/>
        <v>0.13636363636363635</v>
      </c>
      <c r="O90" s="22">
        <v>38</v>
      </c>
      <c r="P90" s="22">
        <v>1</v>
      </c>
      <c r="Q90" s="22">
        <v>0</v>
      </c>
    </row>
    <row r="91" spans="1:25" s="2" customFormat="1" x14ac:dyDescent="0.55000000000000004">
      <c r="A91" s="18" t="s">
        <v>33</v>
      </c>
      <c r="B91" s="26">
        <f>SUM(B84:B90)</f>
        <v>512</v>
      </c>
      <c r="C91" s="26">
        <f t="shared" ref="C91:Q91" si="21">SUM(C84:C90)</f>
        <v>376</v>
      </c>
      <c r="D91" s="26">
        <f t="shared" si="21"/>
        <v>135</v>
      </c>
      <c r="E91" s="26">
        <f t="shared" si="21"/>
        <v>1</v>
      </c>
      <c r="F91" s="25">
        <f t="shared" si="15"/>
        <v>0.734375</v>
      </c>
      <c r="G91" s="26">
        <f t="shared" si="21"/>
        <v>0</v>
      </c>
      <c r="H91" s="26">
        <f t="shared" si="21"/>
        <v>26</v>
      </c>
      <c r="I91" s="26">
        <f t="shared" si="21"/>
        <v>62</v>
      </c>
      <c r="J91" s="26">
        <f t="shared" si="21"/>
        <v>59</v>
      </c>
      <c r="K91" s="26">
        <f t="shared" si="21"/>
        <v>2</v>
      </c>
      <c r="L91" s="26">
        <f t="shared" si="21"/>
        <v>0</v>
      </c>
      <c r="M91" s="26">
        <f t="shared" si="21"/>
        <v>11</v>
      </c>
      <c r="N91" s="20">
        <f t="shared" si="16"/>
        <v>0.33057851239669422</v>
      </c>
      <c r="O91" s="26">
        <f t="shared" si="21"/>
        <v>324</v>
      </c>
      <c r="P91" s="26">
        <f t="shared" si="21"/>
        <v>11</v>
      </c>
      <c r="Q91" s="26">
        <f t="shared" si="21"/>
        <v>17</v>
      </c>
      <c r="R91" s="7"/>
      <c r="S91" s="7"/>
      <c r="T91" s="7"/>
      <c r="U91" s="7"/>
      <c r="V91" s="7"/>
      <c r="W91" s="7"/>
      <c r="X91" s="7"/>
      <c r="Y91" s="7"/>
    </row>
    <row r="92" spans="1:25" x14ac:dyDescent="0.55000000000000004">
      <c r="A92" s="16" t="s">
        <v>99</v>
      </c>
      <c r="B92" s="22">
        <v>1</v>
      </c>
      <c r="C92" s="22">
        <v>1</v>
      </c>
      <c r="D92" s="22">
        <v>0</v>
      </c>
      <c r="E92" s="22">
        <v>0</v>
      </c>
      <c r="F92" s="23">
        <f t="shared" si="15"/>
        <v>1</v>
      </c>
      <c r="G92" s="22">
        <v>0</v>
      </c>
      <c r="H92" s="22">
        <v>0</v>
      </c>
      <c r="I92" s="22">
        <v>1</v>
      </c>
      <c r="J92" s="22">
        <v>0</v>
      </c>
      <c r="K92" s="22">
        <v>0</v>
      </c>
      <c r="L92" s="22">
        <v>0</v>
      </c>
      <c r="M92" s="22">
        <v>0</v>
      </c>
      <c r="N92" s="15">
        <f t="shared" si="16"/>
        <v>1</v>
      </c>
      <c r="O92" s="22">
        <v>0</v>
      </c>
      <c r="P92" s="22">
        <v>0</v>
      </c>
      <c r="Q92" s="22">
        <v>0</v>
      </c>
    </row>
    <row r="93" spans="1:25" x14ac:dyDescent="0.55000000000000004">
      <c r="A93" s="16" t="s">
        <v>255</v>
      </c>
      <c r="B93" s="22">
        <v>10</v>
      </c>
      <c r="C93" s="22">
        <v>10</v>
      </c>
      <c r="D93" s="22">
        <v>0</v>
      </c>
      <c r="E93" s="22">
        <v>0</v>
      </c>
      <c r="F93" s="23">
        <f t="shared" si="15"/>
        <v>1</v>
      </c>
      <c r="G93" s="22">
        <v>0</v>
      </c>
      <c r="H93" s="22">
        <v>0</v>
      </c>
      <c r="I93" s="22">
        <v>3</v>
      </c>
      <c r="J93" s="22">
        <v>0</v>
      </c>
      <c r="K93" s="22">
        <v>0</v>
      </c>
      <c r="L93" s="22">
        <v>0</v>
      </c>
      <c r="M93" s="22">
        <v>0</v>
      </c>
      <c r="N93" s="15">
        <f t="shared" si="16"/>
        <v>0.3</v>
      </c>
      <c r="O93" s="22">
        <v>7</v>
      </c>
      <c r="P93" s="22">
        <v>0</v>
      </c>
      <c r="Q93" s="22">
        <v>0</v>
      </c>
    </row>
    <row r="94" spans="1:25" x14ac:dyDescent="0.55000000000000004">
      <c r="A94" s="16" t="s">
        <v>256</v>
      </c>
      <c r="B94" s="22">
        <v>46</v>
      </c>
      <c r="C94" s="22">
        <v>36</v>
      </c>
      <c r="D94" s="22">
        <v>10</v>
      </c>
      <c r="E94" s="22">
        <v>0</v>
      </c>
      <c r="F94" s="23">
        <f t="shared" si="15"/>
        <v>0.78260869565217395</v>
      </c>
      <c r="G94" s="22">
        <v>0</v>
      </c>
      <c r="H94" s="22">
        <v>2</v>
      </c>
      <c r="I94" s="22">
        <v>7</v>
      </c>
      <c r="J94" s="22">
        <v>6</v>
      </c>
      <c r="K94" s="22">
        <v>3</v>
      </c>
      <c r="L94" s="22">
        <v>0</v>
      </c>
      <c r="M94" s="22">
        <v>0</v>
      </c>
      <c r="N94" s="15">
        <f t="shared" si="16"/>
        <v>0.41860465116279072</v>
      </c>
      <c r="O94" s="22">
        <v>25</v>
      </c>
      <c r="P94" s="22">
        <v>2</v>
      </c>
      <c r="Q94" s="22">
        <v>1</v>
      </c>
    </row>
    <row r="95" spans="1:25" x14ac:dyDescent="0.55000000000000004">
      <c r="A95" s="16" t="s">
        <v>257</v>
      </c>
      <c r="B95" s="22">
        <v>3</v>
      </c>
      <c r="C95" s="22">
        <v>1</v>
      </c>
      <c r="D95" s="22">
        <v>2</v>
      </c>
      <c r="E95" s="22">
        <v>0</v>
      </c>
      <c r="F95" s="23">
        <f t="shared" si="15"/>
        <v>0.33333333333333331</v>
      </c>
      <c r="G95" s="22">
        <v>0</v>
      </c>
      <c r="H95" s="22">
        <v>0</v>
      </c>
      <c r="I95" s="22">
        <v>0</v>
      </c>
      <c r="J95" s="22">
        <v>0</v>
      </c>
      <c r="K95" s="22">
        <v>0</v>
      </c>
      <c r="L95" s="22">
        <v>0</v>
      </c>
      <c r="M95" s="22">
        <v>0</v>
      </c>
      <c r="N95" s="15">
        <f t="shared" si="16"/>
        <v>0</v>
      </c>
      <c r="O95" s="22">
        <v>3</v>
      </c>
      <c r="P95" s="22">
        <v>0</v>
      </c>
      <c r="Q95" s="22">
        <v>0</v>
      </c>
    </row>
    <row r="96" spans="1:25" x14ac:dyDescent="0.55000000000000004">
      <c r="A96" s="16" t="s">
        <v>258</v>
      </c>
      <c r="B96" s="22">
        <v>1</v>
      </c>
      <c r="C96" s="22">
        <v>1</v>
      </c>
      <c r="D96" s="22">
        <v>0</v>
      </c>
      <c r="E96" s="22">
        <v>0</v>
      </c>
      <c r="F96" s="23">
        <f t="shared" si="15"/>
        <v>1</v>
      </c>
      <c r="G96" s="22">
        <v>0</v>
      </c>
      <c r="H96" s="22">
        <v>0</v>
      </c>
      <c r="I96" s="22">
        <v>0</v>
      </c>
      <c r="J96" s="22">
        <v>0</v>
      </c>
      <c r="K96" s="22">
        <v>0</v>
      </c>
      <c r="L96" s="22">
        <v>0</v>
      </c>
      <c r="M96" s="22">
        <v>0</v>
      </c>
      <c r="N96" s="15">
        <f t="shared" si="16"/>
        <v>0</v>
      </c>
      <c r="O96" s="22">
        <v>1</v>
      </c>
      <c r="P96" s="22">
        <v>0</v>
      </c>
      <c r="Q96" s="22">
        <v>0</v>
      </c>
    </row>
    <row r="97" spans="1:25" x14ac:dyDescent="0.55000000000000004">
      <c r="A97" s="16" t="s">
        <v>259</v>
      </c>
      <c r="B97" s="22">
        <v>5</v>
      </c>
      <c r="C97" s="22">
        <v>3</v>
      </c>
      <c r="D97" s="22">
        <v>2</v>
      </c>
      <c r="E97" s="22">
        <v>0</v>
      </c>
      <c r="F97" s="23">
        <f t="shared" si="15"/>
        <v>0.6</v>
      </c>
      <c r="G97" s="22">
        <v>0</v>
      </c>
      <c r="H97" s="22">
        <v>0</v>
      </c>
      <c r="I97" s="22">
        <v>0</v>
      </c>
      <c r="J97" s="22">
        <v>0</v>
      </c>
      <c r="K97" s="22">
        <v>1</v>
      </c>
      <c r="L97" s="22">
        <v>0</v>
      </c>
      <c r="M97" s="22">
        <v>0</v>
      </c>
      <c r="N97" s="15">
        <f t="shared" si="16"/>
        <v>0.2</v>
      </c>
      <c r="O97" s="22">
        <v>4</v>
      </c>
      <c r="P97" s="22">
        <v>0</v>
      </c>
      <c r="Q97" s="22">
        <v>0</v>
      </c>
    </row>
    <row r="98" spans="1:25" x14ac:dyDescent="0.55000000000000004">
      <c r="A98" s="16" t="s">
        <v>260</v>
      </c>
      <c r="B98" s="22">
        <v>9</v>
      </c>
      <c r="C98" s="22">
        <v>2</v>
      </c>
      <c r="D98" s="22">
        <v>7</v>
      </c>
      <c r="E98" s="22">
        <v>0</v>
      </c>
      <c r="F98" s="23">
        <f t="shared" si="15"/>
        <v>0.22222222222222221</v>
      </c>
      <c r="G98" s="22">
        <v>0</v>
      </c>
      <c r="H98" s="22">
        <v>1</v>
      </c>
      <c r="I98" s="22">
        <v>0</v>
      </c>
      <c r="J98" s="22">
        <v>0</v>
      </c>
      <c r="K98" s="22">
        <v>0</v>
      </c>
      <c r="L98" s="22">
        <v>0</v>
      </c>
      <c r="M98" s="22">
        <v>0</v>
      </c>
      <c r="N98" s="15">
        <f t="shared" si="16"/>
        <v>0.14285714285714285</v>
      </c>
      <c r="O98" s="22">
        <v>6</v>
      </c>
      <c r="P98" s="22">
        <v>0</v>
      </c>
      <c r="Q98" s="22">
        <v>2</v>
      </c>
    </row>
    <row r="99" spans="1:25" x14ac:dyDescent="0.55000000000000004">
      <c r="A99" s="16" t="s">
        <v>261</v>
      </c>
      <c r="B99" s="22">
        <v>17</v>
      </c>
      <c r="C99" s="22">
        <v>14</v>
      </c>
      <c r="D99" s="22">
        <v>3</v>
      </c>
      <c r="E99" s="22">
        <v>0</v>
      </c>
      <c r="F99" s="23">
        <f t="shared" si="15"/>
        <v>0.82352941176470584</v>
      </c>
      <c r="G99" s="22">
        <v>0</v>
      </c>
      <c r="H99" s="22">
        <v>1</v>
      </c>
      <c r="I99" s="22">
        <v>3</v>
      </c>
      <c r="J99" s="22">
        <v>2</v>
      </c>
      <c r="K99" s="22">
        <v>2</v>
      </c>
      <c r="L99" s="22">
        <v>0</v>
      </c>
      <c r="M99" s="22">
        <v>0</v>
      </c>
      <c r="N99" s="15">
        <f t="shared" si="16"/>
        <v>0.47058823529411764</v>
      </c>
      <c r="O99" s="22">
        <v>9</v>
      </c>
      <c r="P99" s="22">
        <v>0</v>
      </c>
      <c r="Q99" s="22">
        <v>0</v>
      </c>
    </row>
    <row r="100" spans="1:25" x14ac:dyDescent="0.55000000000000004">
      <c r="A100" s="16" t="s">
        <v>262</v>
      </c>
      <c r="B100" s="22">
        <v>2</v>
      </c>
      <c r="C100" s="22">
        <v>1</v>
      </c>
      <c r="D100" s="22">
        <v>1</v>
      </c>
      <c r="E100" s="22">
        <v>0</v>
      </c>
      <c r="F100" s="23">
        <f t="shared" si="15"/>
        <v>0.5</v>
      </c>
      <c r="G100" s="22">
        <v>0</v>
      </c>
      <c r="H100" s="22">
        <v>0</v>
      </c>
      <c r="I100" s="22">
        <v>1</v>
      </c>
      <c r="J100" s="22">
        <v>1</v>
      </c>
      <c r="K100" s="22">
        <v>0</v>
      </c>
      <c r="L100" s="22">
        <v>0</v>
      </c>
      <c r="M100" s="22">
        <v>0</v>
      </c>
      <c r="N100" s="15">
        <f t="shared" si="16"/>
        <v>1</v>
      </c>
      <c r="O100" s="22">
        <v>0</v>
      </c>
      <c r="P100" s="22">
        <v>0</v>
      </c>
      <c r="Q100" s="22">
        <v>0</v>
      </c>
    </row>
    <row r="101" spans="1:25" s="2" customFormat="1" x14ac:dyDescent="0.55000000000000004">
      <c r="A101" s="18" t="s">
        <v>38</v>
      </c>
      <c r="B101" s="26">
        <f>SUM(B92:B100)</f>
        <v>94</v>
      </c>
      <c r="C101" s="26">
        <f t="shared" ref="C101:Q101" si="22">SUM(C92:C100)</f>
        <v>69</v>
      </c>
      <c r="D101" s="26">
        <f t="shared" si="22"/>
        <v>25</v>
      </c>
      <c r="E101" s="26">
        <f t="shared" si="22"/>
        <v>0</v>
      </c>
      <c r="F101" s="25">
        <f t="shared" si="15"/>
        <v>0.73404255319148937</v>
      </c>
      <c r="G101" s="26">
        <f t="shared" si="22"/>
        <v>0</v>
      </c>
      <c r="H101" s="26">
        <f t="shared" si="22"/>
        <v>4</v>
      </c>
      <c r="I101" s="26">
        <f t="shared" si="22"/>
        <v>15</v>
      </c>
      <c r="J101" s="26">
        <f t="shared" si="22"/>
        <v>9</v>
      </c>
      <c r="K101" s="26">
        <f t="shared" si="22"/>
        <v>6</v>
      </c>
      <c r="L101" s="26">
        <f t="shared" si="22"/>
        <v>0</v>
      </c>
      <c r="M101" s="26">
        <f t="shared" si="22"/>
        <v>0</v>
      </c>
      <c r="N101" s="20">
        <f t="shared" si="16"/>
        <v>0.38202247191011235</v>
      </c>
      <c r="O101" s="26">
        <f t="shared" si="22"/>
        <v>55</v>
      </c>
      <c r="P101" s="26">
        <f t="shared" si="22"/>
        <v>2</v>
      </c>
      <c r="Q101" s="26">
        <f t="shared" si="22"/>
        <v>3</v>
      </c>
      <c r="R101" s="7"/>
      <c r="S101" s="7"/>
      <c r="T101" s="7"/>
      <c r="U101" s="7"/>
      <c r="V101" s="7"/>
      <c r="W101" s="7"/>
      <c r="X101" s="7"/>
      <c r="Y101" s="7"/>
    </row>
    <row r="102" spans="1:25" s="2" customFormat="1" x14ac:dyDescent="0.55000000000000004">
      <c r="A102" s="17" t="s">
        <v>113</v>
      </c>
      <c r="B102" s="27">
        <f>B83+B91+B101</f>
        <v>789</v>
      </c>
      <c r="C102" s="27">
        <f t="shared" ref="C102:Q102" si="23">C83+C91+C101</f>
        <v>580</v>
      </c>
      <c r="D102" s="27">
        <f t="shared" si="23"/>
        <v>208</v>
      </c>
      <c r="E102" s="27">
        <f t="shared" si="23"/>
        <v>1</v>
      </c>
      <c r="F102" s="23">
        <f t="shared" si="15"/>
        <v>0.73510773130544993</v>
      </c>
      <c r="G102" s="27">
        <f t="shared" si="23"/>
        <v>1</v>
      </c>
      <c r="H102" s="27">
        <f t="shared" si="23"/>
        <v>37</v>
      </c>
      <c r="I102" s="27">
        <f t="shared" si="23"/>
        <v>103</v>
      </c>
      <c r="J102" s="27">
        <f t="shared" si="23"/>
        <v>94</v>
      </c>
      <c r="K102" s="27">
        <f t="shared" si="23"/>
        <v>11</v>
      </c>
      <c r="L102" s="27">
        <f t="shared" si="23"/>
        <v>0</v>
      </c>
      <c r="M102" s="27">
        <f t="shared" si="23"/>
        <v>16</v>
      </c>
      <c r="N102" s="27">
        <f t="shared" si="23"/>
        <v>1.1173628890687113</v>
      </c>
      <c r="O102" s="27">
        <f t="shared" si="23"/>
        <v>479</v>
      </c>
      <c r="P102" s="27">
        <f t="shared" si="23"/>
        <v>23</v>
      </c>
      <c r="Q102" s="27">
        <f t="shared" si="23"/>
        <v>25</v>
      </c>
      <c r="R102" s="7"/>
      <c r="S102" s="7"/>
      <c r="T102" s="7"/>
      <c r="U102" s="7"/>
      <c r="V102" s="7"/>
      <c r="W102" s="7"/>
      <c r="X102" s="7"/>
      <c r="Y102" s="7"/>
    </row>
    <row r="103" spans="1:25" ht="15.6" x14ac:dyDescent="0.55000000000000004">
      <c r="A103" s="8" t="s">
        <v>263</v>
      </c>
      <c r="F103" s="23"/>
      <c r="N103" s="15" t="e">
        <f t="shared" si="16"/>
        <v>#DIV/0!</v>
      </c>
    </row>
    <row r="104" spans="1:25" x14ac:dyDescent="0.55000000000000004">
      <c r="A104" s="16" t="s">
        <v>115</v>
      </c>
      <c r="B104" s="22">
        <v>48</v>
      </c>
      <c r="C104" s="22">
        <v>40</v>
      </c>
      <c r="D104" s="22">
        <v>8</v>
      </c>
      <c r="E104" s="22">
        <v>0</v>
      </c>
      <c r="F104" s="23">
        <f t="shared" si="15"/>
        <v>0.83333333333333337</v>
      </c>
      <c r="G104" s="22">
        <v>0</v>
      </c>
      <c r="H104" s="22">
        <v>3</v>
      </c>
      <c r="I104" s="22">
        <v>0</v>
      </c>
      <c r="J104" s="22">
        <v>0</v>
      </c>
      <c r="K104" s="22">
        <v>0</v>
      </c>
      <c r="L104" s="22">
        <v>0</v>
      </c>
      <c r="M104" s="22">
        <v>0</v>
      </c>
      <c r="N104" s="15">
        <f t="shared" si="16"/>
        <v>9.6774193548387094E-2</v>
      </c>
      <c r="O104" s="22">
        <v>28</v>
      </c>
      <c r="P104" s="22">
        <v>15</v>
      </c>
      <c r="Q104" s="22">
        <v>2</v>
      </c>
    </row>
    <row r="105" spans="1:25" x14ac:dyDescent="0.55000000000000004">
      <c r="A105" s="16" t="s">
        <v>117</v>
      </c>
      <c r="B105" s="22">
        <v>47</v>
      </c>
      <c r="C105" s="22">
        <v>29</v>
      </c>
      <c r="D105" s="22">
        <v>18</v>
      </c>
      <c r="E105" s="22">
        <v>0</v>
      </c>
      <c r="F105" s="23">
        <f t="shared" si="15"/>
        <v>0.61702127659574468</v>
      </c>
      <c r="G105" s="22">
        <v>0</v>
      </c>
      <c r="H105" s="22">
        <v>3</v>
      </c>
      <c r="I105" s="22">
        <v>0</v>
      </c>
      <c r="J105" s="22">
        <v>2</v>
      </c>
      <c r="K105" s="22">
        <v>0</v>
      </c>
      <c r="L105" s="22">
        <v>0</v>
      </c>
      <c r="M105" s="22">
        <v>0</v>
      </c>
      <c r="N105" s="15">
        <f t="shared" si="16"/>
        <v>0.15625</v>
      </c>
      <c r="O105" s="22">
        <v>27</v>
      </c>
      <c r="P105" s="22">
        <v>15</v>
      </c>
      <c r="Q105" s="22">
        <v>0</v>
      </c>
    </row>
    <row r="106" spans="1:25" s="2" customFormat="1" x14ac:dyDescent="0.55000000000000004">
      <c r="A106" s="18" t="s">
        <v>181</v>
      </c>
      <c r="B106" s="26">
        <f>SUM(B104:B105)</f>
        <v>95</v>
      </c>
      <c r="C106" s="26">
        <f t="shared" ref="C106:Q106" si="24">SUM(C104:C105)</f>
        <v>69</v>
      </c>
      <c r="D106" s="26">
        <f t="shared" si="24"/>
        <v>26</v>
      </c>
      <c r="E106" s="26">
        <f t="shared" si="24"/>
        <v>0</v>
      </c>
      <c r="F106" s="25">
        <f t="shared" si="15"/>
        <v>0.72631578947368425</v>
      </c>
      <c r="G106" s="26">
        <f t="shared" si="24"/>
        <v>0</v>
      </c>
      <c r="H106" s="26">
        <f t="shared" si="24"/>
        <v>6</v>
      </c>
      <c r="I106" s="26">
        <f t="shared" si="24"/>
        <v>0</v>
      </c>
      <c r="J106" s="26">
        <f t="shared" si="24"/>
        <v>2</v>
      </c>
      <c r="K106" s="26">
        <f t="shared" si="24"/>
        <v>0</v>
      </c>
      <c r="L106" s="26">
        <f t="shared" si="24"/>
        <v>0</v>
      </c>
      <c r="M106" s="26">
        <f t="shared" si="24"/>
        <v>0</v>
      </c>
      <c r="N106" s="20">
        <f t="shared" si="16"/>
        <v>0.12698412698412698</v>
      </c>
      <c r="O106" s="26">
        <f t="shared" si="24"/>
        <v>55</v>
      </c>
      <c r="P106" s="26">
        <f t="shared" si="24"/>
        <v>30</v>
      </c>
      <c r="Q106" s="26">
        <f t="shared" si="24"/>
        <v>2</v>
      </c>
      <c r="R106" s="7"/>
      <c r="S106" s="7"/>
      <c r="T106" s="7"/>
      <c r="U106" s="7"/>
      <c r="V106" s="7"/>
      <c r="W106" s="7"/>
      <c r="X106" s="7"/>
      <c r="Y106" s="7"/>
    </row>
    <row r="107" spans="1:25" x14ac:dyDescent="0.55000000000000004">
      <c r="A107" s="16" t="s">
        <v>118</v>
      </c>
      <c r="B107" s="22">
        <v>38</v>
      </c>
      <c r="C107" s="22">
        <v>17</v>
      </c>
      <c r="D107" s="22">
        <v>21</v>
      </c>
      <c r="E107" s="22">
        <v>0</v>
      </c>
      <c r="F107" s="23">
        <f t="shared" si="15"/>
        <v>0.44736842105263158</v>
      </c>
      <c r="G107" s="22">
        <v>0</v>
      </c>
      <c r="H107" s="22">
        <v>3</v>
      </c>
      <c r="I107" s="22">
        <v>6</v>
      </c>
      <c r="J107" s="22">
        <v>1</v>
      </c>
      <c r="K107" s="22">
        <v>0</v>
      </c>
      <c r="L107" s="22">
        <v>0</v>
      </c>
      <c r="M107" s="22">
        <v>1</v>
      </c>
      <c r="N107" s="15">
        <f t="shared" si="16"/>
        <v>0.3235294117647059</v>
      </c>
      <c r="O107" s="22">
        <v>23</v>
      </c>
      <c r="P107" s="22">
        <v>3</v>
      </c>
      <c r="Q107" s="22">
        <v>1</v>
      </c>
    </row>
    <row r="108" spans="1:25" x14ac:dyDescent="0.55000000000000004">
      <c r="A108" s="16" t="s">
        <v>119</v>
      </c>
      <c r="B108" s="22">
        <v>75</v>
      </c>
      <c r="C108" s="22">
        <v>62</v>
      </c>
      <c r="D108" s="22">
        <v>13</v>
      </c>
      <c r="E108" s="22">
        <v>0</v>
      </c>
      <c r="F108" s="23">
        <f t="shared" si="15"/>
        <v>0.82666666666666666</v>
      </c>
      <c r="G108" s="22">
        <v>0</v>
      </c>
      <c r="H108" s="22">
        <v>3</v>
      </c>
      <c r="I108" s="22">
        <v>9</v>
      </c>
      <c r="J108" s="22">
        <v>1</v>
      </c>
      <c r="K108" s="22">
        <v>1</v>
      </c>
      <c r="L108" s="22">
        <v>0</v>
      </c>
      <c r="M108" s="22">
        <v>2</v>
      </c>
      <c r="N108" s="15">
        <f t="shared" si="16"/>
        <v>0.22535211267605634</v>
      </c>
      <c r="O108" s="22">
        <v>55</v>
      </c>
      <c r="P108" s="22">
        <v>2</v>
      </c>
      <c r="Q108" s="22">
        <v>2</v>
      </c>
    </row>
    <row r="109" spans="1:25" x14ac:dyDescent="0.55000000000000004">
      <c r="A109" s="16" t="s">
        <v>264</v>
      </c>
      <c r="B109" s="22">
        <v>29</v>
      </c>
      <c r="C109" s="22">
        <v>17</v>
      </c>
      <c r="D109" s="22">
        <v>12</v>
      </c>
      <c r="E109" s="22">
        <v>0</v>
      </c>
      <c r="F109" s="23">
        <f t="shared" si="15"/>
        <v>0.58620689655172409</v>
      </c>
      <c r="G109" s="22">
        <v>0</v>
      </c>
      <c r="H109" s="22">
        <v>2</v>
      </c>
      <c r="I109" s="22">
        <v>5</v>
      </c>
      <c r="J109" s="22">
        <v>2</v>
      </c>
      <c r="K109" s="22">
        <v>1</v>
      </c>
      <c r="L109" s="22">
        <v>0</v>
      </c>
      <c r="M109" s="22">
        <v>0</v>
      </c>
      <c r="N109" s="15">
        <f t="shared" si="16"/>
        <v>0.52631578947368418</v>
      </c>
      <c r="O109" s="22">
        <v>9</v>
      </c>
      <c r="P109" s="22">
        <v>6</v>
      </c>
      <c r="Q109" s="22">
        <v>4</v>
      </c>
    </row>
    <row r="110" spans="1:25" x14ac:dyDescent="0.55000000000000004">
      <c r="A110" s="16" t="s">
        <v>265</v>
      </c>
      <c r="B110" s="22">
        <v>51</v>
      </c>
      <c r="C110" s="22">
        <v>29</v>
      </c>
      <c r="D110" s="22">
        <v>22</v>
      </c>
      <c r="E110" s="22">
        <v>0</v>
      </c>
      <c r="F110" s="23">
        <f t="shared" si="15"/>
        <v>0.56862745098039214</v>
      </c>
      <c r="G110" s="22">
        <v>0</v>
      </c>
      <c r="H110" s="22">
        <v>2</v>
      </c>
      <c r="I110" s="22">
        <v>2</v>
      </c>
      <c r="J110" s="22">
        <v>3</v>
      </c>
      <c r="K110" s="22">
        <v>0</v>
      </c>
      <c r="L110" s="22">
        <v>0</v>
      </c>
      <c r="M110" s="22">
        <v>2</v>
      </c>
      <c r="N110" s="15">
        <f t="shared" si="16"/>
        <v>0.40909090909090912</v>
      </c>
      <c r="O110" s="22">
        <v>13</v>
      </c>
      <c r="P110" s="22">
        <v>22</v>
      </c>
      <c r="Q110" s="22">
        <v>7</v>
      </c>
    </row>
    <row r="111" spans="1:25" x14ac:dyDescent="0.55000000000000004">
      <c r="A111" s="16" t="s">
        <v>226</v>
      </c>
      <c r="B111" s="22">
        <v>19</v>
      </c>
      <c r="C111" s="22">
        <v>7</v>
      </c>
      <c r="D111" s="22">
        <v>12</v>
      </c>
      <c r="E111" s="22">
        <v>0</v>
      </c>
      <c r="F111" s="23">
        <f t="shared" si="15"/>
        <v>0.36842105263157893</v>
      </c>
      <c r="G111" s="22">
        <v>0</v>
      </c>
      <c r="H111" s="22">
        <v>0</v>
      </c>
      <c r="I111" s="22">
        <v>1</v>
      </c>
      <c r="J111" s="22">
        <v>0</v>
      </c>
      <c r="K111" s="22">
        <v>0</v>
      </c>
      <c r="L111" s="22">
        <v>0</v>
      </c>
      <c r="M111" s="22">
        <v>0</v>
      </c>
      <c r="N111" s="15">
        <f t="shared" si="16"/>
        <v>7.6923076923076927E-2</v>
      </c>
      <c r="O111" s="22">
        <v>12</v>
      </c>
      <c r="P111" s="22">
        <v>5</v>
      </c>
      <c r="Q111" s="22">
        <v>1</v>
      </c>
    </row>
    <row r="112" spans="1:25" x14ac:dyDescent="0.55000000000000004">
      <c r="A112" s="16" t="s">
        <v>266</v>
      </c>
      <c r="B112" s="22">
        <v>2</v>
      </c>
      <c r="C112" s="22">
        <v>2</v>
      </c>
      <c r="D112" s="22">
        <v>0</v>
      </c>
      <c r="E112" s="22">
        <v>0</v>
      </c>
      <c r="F112" s="23">
        <f t="shared" si="15"/>
        <v>1</v>
      </c>
      <c r="G112" s="22">
        <v>0</v>
      </c>
      <c r="H112" s="22">
        <v>0</v>
      </c>
      <c r="I112" s="22">
        <v>0</v>
      </c>
      <c r="J112" s="22">
        <v>0</v>
      </c>
      <c r="K112" s="22">
        <v>0</v>
      </c>
      <c r="L112" s="22">
        <v>0</v>
      </c>
      <c r="M112" s="22">
        <v>0</v>
      </c>
      <c r="N112" s="15">
        <f t="shared" si="16"/>
        <v>0</v>
      </c>
      <c r="O112" s="22">
        <v>2</v>
      </c>
      <c r="P112" s="22">
        <v>0</v>
      </c>
      <c r="Q112" s="22">
        <v>0</v>
      </c>
    </row>
    <row r="113" spans="1:25" x14ac:dyDescent="0.55000000000000004">
      <c r="A113" s="16" t="s">
        <v>267</v>
      </c>
      <c r="B113" s="22">
        <v>40</v>
      </c>
      <c r="C113" s="22">
        <v>23</v>
      </c>
      <c r="D113" s="22">
        <v>17</v>
      </c>
      <c r="E113" s="22">
        <v>0</v>
      </c>
      <c r="F113" s="23">
        <f t="shared" si="15"/>
        <v>0.57499999999999996</v>
      </c>
      <c r="G113" s="22">
        <v>0</v>
      </c>
      <c r="H113" s="22">
        <v>1</v>
      </c>
      <c r="I113" s="22">
        <v>3</v>
      </c>
      <c r="J113" s="22">
        <v>4</v>
      </c>
      <c r="K113" s="22">
        <v>0</v>
      </c>
      <c r="L113" s="22">
        <v>0</v>
      </c>
      <c r="M113" s="22">
        <v>0</v>
      </c>
      <c r="N113" s="15">
        <f t="shared" si="16"/>
        <v>0.21621621621621623</v>
      </c>
      <c r="O113" s="22">
        <v>29</v>
      </c>
      <c r="P113" s="22">
        <v>0</v>
      </c>
      <c r="Q113" s="22">
        <v>3</v>
      </c>
    </row>
    <row r="114" spans="1:25" s="2" customFormat="1" x14ac:dyDescent="0.55000000000000004">
      <c r="A114" s="18" t="s">
        <v>33</v>
      </c>
      <c r="B114" s="26">
        <f>SUM(B107:B113)</f>
        <v>254</v>
      </c>
      <c r="C114" s="26">
        <f t="shared" ref="C114:Q114" si="25">SUM(C107:C113)</f>
        <v>157</v>
      </c>
      <c r="D114" s="26">
        <f t="shared" si="25"/>
        <v>97</v>
      </c>
      <c r="E114" s="26">
        <f t="shared" si="25"/>
        <v>0</v>
      </c>
      <c r="F114" s="25">
        <f t="shared" si="15"/>
        <v>0.61811023622047245</v>
      </c>
      <c r="G114" s="26">
        <f t="shared" si="25"/>
        <v>0</v>
      </c>
      <c r="H114" s="26">
        <f t="shared" si="25"/>
        <v>11</v>
      </c>
      <c r="I114" s="26">
        <f t="shared" si="25"/>
        <v>26</v>
      </c>
      <c r="J114" s="26">
        <f t="shared" si="25"/>
        <v>11</v>
      </c>
      <c r="K114" s="26">
        <f t="shared" si="25"/>
        <v>2</v>
      </c>
      <c r="L114" s="26">
        <f t="shared" si="25"/>
        <v>0</v>
      </c>
      <c r="M114" s="26">
        <f t="shared" si="25"/>
        <v>5</v>
      </c>
      <c r="N114" s="20">
        <f t="shared" si="16"/>
        <v>0.27777777777777779</v>
      </c>
      <c r="O114" s="26">
        <f t="shared" si="25"/>
        <v>143</v>
      </c>
      <c r="P114" s="26">
        <f t="shared" si="25"/>
        <v>38</v>
      </c>
      <c r="Q114" s="26">
        <f t="shared" si="25"/>
        <v>18</v>
      </c>
      <c r="R114" s="7"/>
      <c r="S114" s="7"/>
      <c r="T114" s="7"/>
      <c r="U114" s="7"/>
      <c r="V114" s="7"/>
      <c r="W114" s="7"/>
      <c r="X114" s="7"/>
      <c r="Y114" s="7"/>
    </row>
    <row r="115" spans="1:25" x14ac:dyDescent="0.55000000000000004">
      <c r="A115" s="16" t="s">
        <v>123</v>
      </c>
      <c r="B115" s="22">
        <v>7</v>
      </c>
      <c r="C115" s="22">
        <v>4</v>
      </c>
      <c r="D115" s="22">
        <v>3</v>
      </c>
      <c r="E115" s="22">
        <v>0</v>
      </c>
      <c r="F115" s="23">
        <f t="shared" si="15"/>
        <v>0.5714285714285714</v>
      </c>
      <c r="G115" s="22">
        <v>0</v>
      </c>
      <c r="H115" s="22">
        <v>0</v>
      </c>
      <c r="I115" s="22">
        <v>2</v>
      </c>
      <c r="J115" s="22">
        <v>3</v>
      </c>
      <c r="K115" s="22">
        <v>0</v>
      </c>
      <c r="L115" s="22">
        <v>0</v>
      </c>
      <c r="M115" s="22">
        <v>0</v>
      </c>
      <c r="N115" s="15">
        <f t="shared" si="16"/>
        <v>0.7142857142857143</v>
      </c>
      <c r="O115" s="22">
        <v>2</v>
      </c>
      <c r="P115" s="22">
        <v>0</v>
      </c>
      <c r="Q115" s="22">
        <v>0</v>
      </c>
    </row>
    <row r="116" spans="1:25" x14ac:dyDescent="0.55000000000000004">
      <c r="A116" s="16" t="s">
        <v>268</v>
      </c>
      <c r="B116" s="22">
        <v>24</v>
      </c>
      <c r="C116" s="22">
        <v>24</v>
      </c>
      <c r="D116" s="22">
        <v>0</v>
      </c>
      <c r="E116" s="22">
        <v>0</v>
      </c>
      <c r="F116" s="23">
        <f t="shared" si="15"/>
        <v>1</v>
      </c>
      <c r="G116" s="22">
        <v>0</v>
      </c>
      <c r="H116" s="22">
        <v>1</v>
      </c>
      <c r="I116" s="22">
        <v>7</v>
      </c>
      <c r="J116" s="22">
        <v>4</v>
      </c>
      <c r="K116" s="22">
        <v>1</v>
      </c>
      <c r="L116" s="22">
        <v>0</v>
      </c>
      <c r="M116" s="22">
        <v>0</v>
      </c>
      <c r="N116" s="15">
        <f t="shared" si="16"/>
        <v>0.56521739130434778</v>
      </c>
      <c r="O116" s="22">
        <v>10</v>
      </c>
      <c r="P116" s="22">
        <v>1</v>
      </c>
      <c r="Q116" s="22">
        <v>0</v>
      </c>
    </row>
    <row r="117" spans="1:25" x14ac:dyDescent="0.55000000000000004">
      <c r="A117" s="16" t="s">
        <v>125</v>
      </c>
      <c r="B117" s="22">
        <v>8</v>
      </c>
      <c r="C117" s="22">
        <v>5</v>
      </c>
      <c r="D117" s="22">
        <v>3</v>
      </c>
      <c r="E117" s="22">
        <v>0</v>
      </c>
      <c r="F117" s="23">
        <f t="shared" si="15"/>
        <v>0.625</v>
      </c>
      <c r="G117" s="22">
        <v>0</v>
      </c>
      <c r="H117" s="22">
        <v>1</v>
      </c>
      <c r="I117" s="22">
        <v>0</v>
      </c>
      <c r="J117" s="22">
        <v>0</v>
      </c>
      <c r="K117" s="22">
        <v>0</v>
      </c>
      <c r="L117" s="22">
        <v>0</v>
      </c>
      <c r="M117" s="22">
        <v>1</v>
      </c>
      <c r="N117" s="15">
        <f t="shared" si="16"/>
        <v>0.2857142857142857</v>
      </c>
      <c r="O117" s="22">
        <v>5</v>
      </c>
      <c r="P117" s="22">
        <v>1</v>
      </c>
      <c r="Q117" s="22">
        <v>0</v>
      </c>
    </row>
    <row r="118" spans="1:25" s="2" customFormat="1" x14ac:dyDescent="0.55000000000000004">
      <c r="A118" s="18" t="s">
        <v>38</v>
      </c>
      <c r="B118" s="26">
        <f>SUM(B115:B117)</f>
        <v>39</v>
      </c>
      <c r="C118" s="26">
        <f t="shared" ref="C118:Q118" si="26">SUM(C115:C117)</f>
        <v>33</v>
      </c>
      <c r="D118" s="26">
        <f t="shared" si="26"/>
        <v>6</v>
      </c>
      <c r="E118" s="26">
        <f t="shared" si="26"/>
        <v>0</v>
      </c>
      <c r="F118" s="25">
        <f t="shared" si="15"/>
        <v>0.84615384615384615</v>
      </c>
      <c r="G118" s="26">
        <f t="shared" si="26"/>
        <v>0</v>
      </c>
      <c r="H118" s="26">
        <f t="shared" si="26"/>
        <v>2</v>
      </c>
      <c r="I118" s="26">
        <f t="shared" si="26"/>
        <v>9</v>
      </c>
      <c r="J118" s="26">
        <f t="shared" si="26"/>
        <v>7</v>
      </c>
      <c r="K118" s="26">
        <f t="shared" si="26"/>
        <v>1</v>
      </c>
      <c r="L118" s="26">
        <f t="shared" si="26"/>
        <v>0</v>
      </c>
      <c r="M118" s="26">
        <f t="shared" si="26"/>
        <v>1</v>
      </c>
      <c r="N118" s="20">
        <f t="shared" si="16"/>
        <v>0.54054054054054057</v>
      </c>
      <c r="O118" s="26">
        <f t="shared" si="26"/>
        <v>17</v>
      </c>
      <c r="P118" s="26">
        <f t="shared" si="26"/>
        <v>2</v>
      </c>
      <c r="Q118" s="26">
        <f t="shared" si="26"/>
        <v>0</v>
      </c>
      <c r="R118" s="7"/>
      <c r="S118" s="7"/>
      <c r="T118" s="7"/>
      <c r="U118" s="7"/>
      <c r="V118" s="7"/>
      <c r="W118" s="7"/>
      <c r="X118" s="7"/>
      <c r="Y118" s="7"/>
    </row>
    <row r="119" spans="1:25" s="2" customFormat="1" x14ac:dyDescent="0.55000000000000004">
      <c r="A119" s="17" t="s">
        <v>126</v>
      </c>
      <c r="B119" s="28">
        <f>B106+B114+B118</f>
        <v>388</v>
      </c>
      <c r="C119" s="28">
        <f>C106+C114+C118</f>
        <v>259</v>
      </c>
      <c r="D119" s="28">
        <f>D106+D114+D118</f>
        <v>129</v>
      </c>
      <c r="E119" s="28">
        <f>E106+E114+E118</f>
        <v>0</v>
      </c>
      <c r="F119" s="85">
        <f t="shared" si="15"/>
        <v>0.66752577319587625</v>
      </c>
      <c r="G119" s="28">
        <f t="shared" ref="G119:M119" si="27">G106+G114+G118</f>
        <v>0</v>
      </c>
      <c r="H119" s="28">
        <f t="shared" si="27"/>
        <v>19</v>
      </c>
      <c r="I119" s="28">
        <f t="shared" si="27"/>
        <v>35</v>
      </c>
      <c r="J119" s="28">
        <f t="shared" si="27"/>
        <v>20</v>
      </c>
      <c r="K119" s="28">
        <f t="shared" si="27"/>
        <v>3</v>
      </c>
      <c r="L119" s="28">
        <f t="shared" si="27"/>
        <v>0</v>
      </c>
      <c r="M119" s="28">
        <f t="shared" si="27"/>
        <v>6</v>
      </c>
      <c r="N119" s="19">
        <f t="shared" si="16"/>
        <v>0.27852348993288589</v>
      </c>
      <c r="O119" s="28">
        <f>O106+O114+O118</f>
        <v>215</v>
      </c>
      <c r="P119" s="28">
        <f>P106+P114+P118</f>
        <v>70</v>
      </c>
      <c r="Q119" s="28">
        <f>Q106+Q114+Q118</f>
        <v>20</v>
      </c>
      <c r="R119" s="7"/>
      <c r="S119" s="7"/>
      <c r="T119" s="7"/>
      <c r="U119" s="7"/>
      <c r="V119" s="7"/>
      <c r="W119" s="7"/>
      <c r="X119" s="7"/>
      <c r="Y119" s="7"/>
    </row>
    <row r="121" spans="1:25" ht="15.6" x14ac:dyDescent="0.55000000000000004">
      <c r="A121" s="8" t="s">
        <v>269</v>
      </c>
      <c r="B121" s="22"/>
      <c r="C121" s="22"/>
      <c r="D121" s="22"/>
      <c r="E121" s="22"/>
      <c r="F121" s="23"/>
      <c r="G121" s="22"/>
      <c r="H121" s="22"/>
      <c r="I121" s="22"/>
      <c r="J121" s="22"/>
      <c r="K121" s="22"/>
      <c r="L121" s="22"/>
      <c r="M121" s="22"/>
      <c r="N121" s="15"/>
      <c r="O121" s="22"/>
      <c r="P121" s="22"/>
      <c r="Q121" s="22"/>
    </row>
    <row r="122" spans="1:25" x14ac:dyDescent="0.55000000000000004">
      <c r="A122" s="16" t="s">
        <v>270</v>
      </c>
      <c r="B122" s="22">
        <v>33</v>
      </c>
      <c r="C122" s="22">
        <v>21</v>
      </c>
      <c r="D122" s="22">
        <v>12</v>
      </c>
      <c r="E122" s="22">
        <v>0</v>
      </c>
      <c r="F122" s="23">
        <f t="shared" si="15"/>
        <v>0.63636363636363635</v>
      </c>
      <c r="G122" s="22">
        <v>0</v>
      </c>
      <c r="H122" s="22">
        <v>1</v>
      </c>
      <c r="I122" s="22">
        <v>5</v>
      </c>
      <c r="J122" s="22">
        <v>2</v>
      </c>
      <c r="K122" s="22">
        <v>0</v>
      </c>
      <c r="L122" s="22">
        <v>0</v>
      </c>
      <c r="M122" s="22">
        <v>1</v>
      </c>
      <c r="N122" s="15">
        <f t="shared" si="16"/>
        <v>0.32142857142857145</v>
      </c>
      <c r="O122" s="22">
        <v>19</v>
      </c>
      <c r="P122" s="22">
        <v>4</v>
      </c>
      <c r="Q122" s="22">
        <v>1</v>
      </c>
    </row>
    <row r="123" spans="1:25" x14ac:dyDescent="0.55000000000000004">
      <c r="A123" s="16" t="s">
        <v>89</v>
      </c>
      <c r="B123" s="22">
        <v>71</v>
      </c>
      <c r="C123" s="22">
        <v>54</v>
      </c>
      <c r="D123" s="22">
        <v>17</v>
      </c>
      <c r="E123" s="22">
        <v>0</v>
      </c>
      <c r="F123" s="23">
        <f t="shared" si="15"/>
        <v>0.76056338028169013</v>
      </c>
      <c r="G123" s="22">
        <v>0</v>
      </c>
      <c r="H123" s="22">
        <v>0</v>
      </c>
      <c r="I123" s="22">
        <v>2</v>
      </c>
      <c r="J123" s="22">
        <v>2</v>
      </c>
      <c r="K123" s="22">
        <v>0</v>
      </c>
      <c r="L123" s="22">
        <v>0</v>
      </c>
      <c r="M123" s="22">
        <v>0</v>
      </c>
      <c r="N123" s="15">
        <f t="shared" si="16"/>
        <v>6.25E-2</v>
      </c>
      <c r="O123" s="22">
        <v>60</v>
      </c>
      <c r="P123" s="22">
        <v>4</v>
      </c>
      <c r="Q123" s="22">
        <v>3</v>
      </c>
    </row>
    <row r="124" spans="1:25" s="2" customFormat="1" x14ac:dyDescent="0.55000000000000004">
      <c r="A124" s="18" t="s">
        <v>33</v>
      </c>
      <c r="B124" s="24">
        <f>SUM(B122:B123)</f>
        <v>104</v>
      </c>
      <c r="C124" s="24">
        <f t="shared" ref="C124:Q124" si="28">SUM(C122:C123)</f>
        <v>75</v>
      </c>
      <c r="D124" s="24">
        <f t="shared" si="28"/>
        <v>29</v>
      </c>
      <c r="E124" s="24">
        <f t="shared" si="28"/>
        <v>0</v>
      </c>
      <c r="F124" s="25">
        <f t="shared" si="15"/>
        <v>0.72115384615384615</v>
      </c>
      <c r="G124" s="24">
        <f t="shared" si="28"/>
        <v>0</v>
      </c>
      <c r="H124" s="24">
        <f t="shared" si="28"/>
        <v>1</v>
      </c>
      <c r="I124" s="24">
        <f t="shared" si="28"/>
        <v>7</v>
      </c>
      <c r="J124" s="24">
        <f t="shared" si="28"/>
        <v>4</v>
      </c>
      <c r="K124" s="24">
        <f t="shared" si="28"/>
        <v>0</v>
      </c>
      <c r="L124" s="24">
        <f t="shared" si="28"/>
        <v>0</v>
      </c>
      <c r="M124" s="24">
        <f t="shared" si="28"/>
        <v>1</v>
      </c>
      <c r="N124" s="20">
        <f t="shared" si="16"/>
        <v>0.14130434782608695</v>
      </c>
      <c r="O124" s="24">
        <f t="shared" si="28"/>
        <v>79</v>
      </c>
      <c r="P124" s="24">
        <f t="shared" si="28"/>
        <v>8</v>
      </c>
      <c r="Q124" s="24">
        <f t="shared" si="28"/>
        <v>4</v>
      </c>
      <c r="R124" s="7"/>
      <c r="S124" s="7"/>
      <c r="T124" s="7"/>
      <c r="U124" s="7"/>
      <c r="V124" s="7"/>
      <c r="W124" s="7"/>
      <c r="X124" s="7"/>
      <c r="Y124" s="7"/>
    </row>
    <row r="125" spans="1:25" x14ac:dyDescent="0.55000000000000004">
      <c r="A125" s="16" t="s">
        <v>271</v>
      </c>
      <c r="B125" s="22">
        <v>25</v>
      </c>
      <c r="C125" s="22">
        <v>21</v>
      </c>
      <c r="D125" s="22">
        <v>4</v>
      </c>
      <c r="E125" s="22">
        <v>0</v>
      </c>
      <c r="F125" s="23">
        <f t="shared" si="15"/>
        <v>0.84</v>
      </c>
      <c r="G125" s="22">
        <v>0</v>
      </c>
      <c r="H125" s="22">
        <v>0</v>
      </c>
      <c r="I125" s="22">
        <v>5</v>
      </c>
      <c r="J125" s="22">
        <v>2</v>
      </c>
      <c r="K125" s="22">
        <v>0</v>
      </c>
      <c r="L125" s="22">
        <v>0</v>
      </c>
      <c r="M125" s="22">
        <v>0</v>
      </c>
      <c r="N125" s="15">
        <f t="shared" si="16"/>
        <v>0.29166666666666669</v>
      </c>
      <c r="O125" s="22">
        <v>17</v>
      </c>
      <c r="P125" s="22">
        <v>0</v>
      </c>
      <c r="Q125" s="22">
        <v>1</v>
      </c>
    </row>
    <row r="126" spans="1:25" x14ac:dyDescent="0.55000000000000004">
      <c r="A126" s="16" t="s">
        <v>272</v>
      </c>
      <c r="B126" s="22">
        <v>21</v>
      </c>
      <c r="C126" s="22">
        <v>9</v>
      </c>
      <c r="D126" s="22">
        <v>12</v>
      </c>
      <c r="E126" s="22">
        <v>0</v>
      </c>
      <c r="F126" s="23">
        <f t="shared" si="15"/>
        <v>0.42857142857142855</v>
      </c>
      <c r="G126" s="22">
        <v>0</v>
      </c>
      <c r="H126" s="22">
        <v>0</v>
      </c>
      <c r="I126" s="22">
        <v>1</v>
      </c>
      <c r="J126" s="22">
        <v>2</v>
      </c>
      <c r="K126" s="22">
        <v>0</v>
      </c>
      <c r="L126" s="22">
        <v>0</v>
      </c>
      <c r="M126" s="22">
        <v>0</v>
      </c>
      <c r="N126" s="15">
        <f t="shared" si="16"/>
        <v>0.17647058823529413</v>
      </c>
      <c r="O126" s="22">
        <v>14</v>
      </c>
      <c r="P126" s="22">
        <v>2</v>
      </c>
      <c r="Q126" s="22">
        <v>2</v>
      </c>
    </row>
    <row r="127" spans="1:25" x14ac:dyDescent="0.55000000000000004">
      <c r="A127" s="16" t="s">
        <v>145</v>
      </c>
      <c r="B127" s="22">
        <v>5</v>
      </c>
      <c r="C127" s="22">
        <v>5</v>
      </c>
      <c r="D127" s="22">
        <v>0</v>
      </c>
      <c r="E127" s="22">
        <v>0</v>
      </c>
      <c r="F127" s="23">
        <f t="shared" si="15"/>
        <v>1</v>
      </c>
      <c r="G127" s="22">
        <v>0</v>
      </c>
      <c r="H127" s="22">
        <v>0</v>
      </c>
      <c r="I127" s="22">
        <v>0</v>
      </c>
      <c r="J127" s="22">
        <v>2</v>
      </c>
      <c r="K127" s="22">
        <v>1</v>
      </c>
      <c r="L127" s="22">
        <v>0</v>
      </c>
      <c r="M127" s="22">
        <v>1</v>
      </c>
      <c r="N127" s="15">
        <f t="shared" si="16"/>
        <v>0.8</v>
      </c>
      <c r="O127" s="22">
        <v>1</v>
      </c>
      <c r="P127" s="22">
        <v>0</v>
      </c>
      <c r="Q127" s="22">
        <v>0</v>
      </c>
    </row>
    <row r="128" spans="1:25" x14ac:dyDescent="0.55000000000000004">
      <c r="A128" s="16" t="s">
        <v>273</v>
      </c>
      <c r="B128" s="22">
        <v>3</v>
      </c>
      <c r="C128" s="22">
        <v>2</v>
      </c>
      <c r="D128" s="22">
        <v>1</v>
      </c>
      <c r="E128" s="22">
        <v>0</v>
      </c>
      <c r="F128" s="23">
        <f t="shared" si="15"/>
        <v>0.66666666666666663</v>
      </c>
      <c r="G128" s="22">
        <v>0</v>
      </c>
      <c r="H128" s="22">
        <v>0</v>
      </c>
      <c r="I128" s="22">
        <v>0</v>
      </c>
      <c r="J128" s="22">
        <v>1</v>
      </c>
      <c r="K128" s="22">
        <v>0</v>
      </c>
      <c r="L128" s="22">
        <v>0</v>
      </c>
      <c r="M128" s="22">
        <v>0</v>
      </c>
      <c r="N128" s="15">
        <f t="shared" si="16"/>
        <v>0.33333333333333331</v>
      </c>
      <c r="O128" s="22">
        <v>2</v>
      </c>
      <c r="P128" s="22">
        <v>0</v>
      </c>
      <c r="Q128" s="22">
        <v>0</v>
      </c>
    </row>
    <row r="129" spans="1:25" x14ac:dyDescent="0.55000000000000004">
      <c r="A129" s="16" t="s">
        <v>274</v>
      </c>
      <c r="B129" s="22">
        <v>27</v>
      </c>
      <c r="C129" s="22">
        <v>21</v>
      </c>
      <c r="D129" s="22">
        <v>6</v>
      </c>
      <c r="E129" s="22">
        <v>0</v>
      </c>
      <c r="F129" s="23">
        <f t="shared" si="15"/>
        <v>0.77777777777777779</v>
      </c>
      <c r="G129" s="22">
        <v>0</v>
      </c>
      <c r="H129" s="22">
        <v>0</v>
      </c>
      <c r="I129" s="22">
        <v>0</v>
      </c>
      <c r="J129" s="22">
        <v>2</v>
      </c>
      <c r="K129" s="22">
        <v>0</v>
      </c>
      <c r="L129" s="22">
        <v>0</v>
      </c>
      <c r="M129" s="22">
        <v>0</v>
      </c>
      <c r="N129" s="15">
        <f t="shared" si="16"/>
        <v>7.6923076923076927E-2</v>
      </c>
      <c r="O129" s="22">
        <v>24</v>
      </c>
      <c r="P129" s="22">
        <v>0</v>
      </c>
      <c r="Q129" s="22">
        <v>1</v>
      </c>
    </row>
    <row r="130" spans="1:25" x14ac:dyDescent="0.55000000000000004">
      <c r="A130" s="16" t="s">
        <v>275</v>
      </c>
      <c r="B130" s="22">
        <v>3</v>
      </c>
      <c r="C130" s="22">
        <v>1</v>
      </c>
      <c r="D130" s="22">
        <v>2</v>
      </c>
      <c r="E130" s="22">
        <v>0</v>
      </c>
      <c r="F130" s="23">
        <f t="shared" si="15"/>
        <v>0.33333333333333331</v>
      </c>
      <c r="G130" s="22">
        <v>0</v>
      </c>
      <c r="H130" s="22">
        <v>0</v>
      </c>
      <c r="I130" s="22">
        <v>0</v>
      </c>
      <c r="J130" s="22">
        <v>3</v>
      </c>
      <c r="K130" s="22">
        <v>0</v>
      </c>
      <c r="L130" s="22">
        <v>0</v>
      </c>
      <c r="M130" s="22">
        <v>0</v>
      </c>
      <c r="N130" s="15">
        <f t="shared" si="16"/>
        <v>1</v>
      </c>
      <c r="O130" s="22">
        <v>0</v>
      </c>
      <c r="P130" s="22">
        <v>0</v>
      </c>
      <c r="Q130" s="22">
        <v>0</v>
      </c>
    </row>
    <row r="131" spans="1:25" s="2" customFormat="1" x14ac:dyDescent="0.55000000000000004">
      <c r="A131" s="18" t="s">
        <v>38</v>
      </c>
      <c r="B131" s="26">
        <f>SUM(B125:B130)</f>
        <v>84</v>
      </c>
      <c r="C131" s="26">
        <f t="shared" ref="C131:Q131" si="29">SUM(C125:C130)</f>
        <v>59</v>
      </c>
      <c r="D131" s="26">
        <f t="shared" si="29"/>
        <v>25</v>
      </c>
      <c r="E131" s="26">
        <f t="shared" si="29"/>
        <v>0</v>
      </c>
      <c r="F131" s="25">
        <f t="shared" si="15"/>
        <v>0.70238095238095233</v>
      </c>
      <c r="G131" s="26">
        <f t="shared" si="29"/>
        <v>0</v>
      </c>
      <c r="H131" s="26">
        <f t="shared" si="29"/>
        <v>0</v>
      </c>
      <c r="I131" s="26">
        <f t="shared" si="29"/>
        <v>6</v>
      </c>
      <c r="J131" s="26">
        <f t="shared" si="29"/>
        <v>12</v>
      </c>
      <c r="K131" s="26">
        <f t="shared" si="29"/>
        <v>1</v>
      </c>
      <c r="L131" s="26">
        <f t="shared" si="29"/>
        <v>0</v>
      </c>
      <c r="M131" s="26">
        <f t="shared" si="29"/>
        <v>1</v>
      </c>
      <c r="N131" s="20">
        <f t="shared" si="16"/>
        <v>0.25641025641025639</v>
      </c>
      <c r="O131" s="26">
        <f t="shared" si="29"/>
        <v>58</v>
      </c>
      <c r="P131" s="26">
        <f t="shared" si="29"/>
        <v>2</v>
      </c>
      <c r="Q131" s="26">
        <f t="shared" si="29"/>
        <v>4</v>
      </c>
      <c r="R131" s="7"/>
      <c r="S131" s="7"/>
      <c r="T131" s="7"/>
      <c r="U131" s="7"/>
      <c r="V131" s="7"/>
      <c r="W131" s="7"/>
      <c r="X131" s="7"/>
      <c r="Y131" s="7"/>
    </row>
    <row r="132" spans="1:25" s="2" customFormat="1" x14ac:dyDescent="0.55000000000000004">
      <c r="A132" s="17" t="s">
        <v>276</v>
      </c>
      <c r="B132" s="27">
        <f>B124+B131</f>
        <v>188</v>
      </c>
      <c r="C132" s="27">
        <f t="shared" ref="C132:Q132" si="30">C124+C131</f>
        <v>134</v>
      </c>
      <c r="D132" s="27">
        <f t="shared" si="30"/>
        <v>54</v>
      </c>
      <c r="E132" s="27">
        <f t="shared" si="30"/>
        <v>0</v>
      </c>
      <c r="F132" s="85">
        <f t="shared" si="15"/>
        <v>0.71276595744680848</v>
      </c>
      <c r="G132" s="27">
        <f t="shared" si="30"/>
        <v>0</v>
      </c>
      <c r="H132" s="27">
        <f t="shared" si="30"/>
        <v>1</v>
      </c>
      <c r="I132" s="27">
        <f t="shared" si="30"/>
        <v>13</v>
      </c>
      <c r="J132" s="27">
        <f t="shared" si="30"/>
        <v>16</v>
      </c>
      <c r="K132" s="27">
        <f t="shared" si="30"/>
        <v>1</v>
      </c>
      <c r="L132" s="27">
        <f t="shared" si="30"/>
        <v>0</v>
      </c>
      <c r="M132" s="27">
        <f t="shared" si="30"/>
        <v>2</v>
      </c>
      <c r="N132" s="19">
        <f t="shared" si="16"/>
        <v>0.19411764705882353</v>
      </c>
      <c r="O132" s="27">
        <f t="shared" si="30"/>
        <v>137</v>
      </c>
      <c r="P132" s="27">
        <f t="shared" si="30"/>
        <v>10</v>
      </c>
      <c r="Q132" s="27">
        <f t="shared" si="30"/>
        <v>8</v>
      </c>
      <c r="R132" s="7"/>
      <c r="S132" s="7"/>
      <c r="T132" s="7"/>
      <c r="U132" s="7"/>
      <c r="V132" s="7"/>
      <c r="W132" s="7"/>
      <c r="X132" s="7"/>
      <c r="Y132" s="7"/>
    </row>
    <row r="133" spans="1:25" ht="15.6" x14ac:dyDescent="0.55000000000000004">
      <c r="A133" s="8" t="s">
        <v>277</v>
      </c>
      <c r="F133" s="23"/>
      <c r="N133" s="15"/>
    </row>
    <row r="134" spans="1:25" x14ac:dyDescent="0.55000000000000004">
      <c r="A134" s="16" t="s">
        <v>278</v>
      </c>
      <c r="B134" s="22">
        <v>36</v>
      </c>
      <c r="C134" s="22">
        <v>33</v>
      </c>
      <c r="D134" s="22">
        <v>3</v>
      </c>
      <c r="E134" s="22">
        <v>0</v>
      </c>
      <c r="F134" s="23">
        <f t="shared" ref="F134:F157" si="31">C134/B134</f>
        <v>0.91666666666666663</v>
      </c>
      <c r="G134" s="22">
        <v>0</v>
      </c>
      <c r="H134" s="22">
        <v>0</v>
      </c>
      <c r="I134" s="22">
        <v>4</v>
      </c>
      <c r="J134" s="22">
        <v>2</v>
      </c>
      <c r="K134" s="22">
        <v>0</v>
      </c>
      <c r="L134" s="22">
        <v>1</v>
      </c>
      <c r="M134" s="22">
        <v>1</v>
      </c>
      <c r="N134" s="15">
        <f t="shared" ref="N134:N157" si="32">(G134+H134+I134+J134+K134+L134+M134)/(G134+H134+I134+J134+K134+L134+M134+O134)</f>
        <v>0.29629629629629628</v>
      </c>
      <c r="O134" s="22">
        <v>19</v>
      </c>
      <c r="P134" s="22">
        <v>7</v>
      </c>
      <c r="Q134" s="22">
        <v>2</v>
      </c>
    </row>
    <row r="135" spans="1:25" s="2" customFormat="1" x14ac:dyDescent="0.55000000000000004">
      <c r="A135" s="18" t="s">
        <v>181</v>
      </c>
      <c r="B135" s="26">
        <f>SUM(B134)</f>
        <v>36</v>
      </c>
      <c r="C135" s="26">
        <f t="shared" ref="C135:Q135" si="33">SUM(C134)</f>
        <v>33</v>
      </c>
      <c r="D135" s="26">
        <f t="shared" si="33"/>
        <v>3</v>
      </c>
      <c r="E135" s="26">
        <f t="shared" si="33"/>
        <v>0</v>
      </c>
      <c r="F135" s="25">
        <f t="shared" si="31"/>
        <v>0.91666666666666663</v>
      </c>
      <c r="G135" s="26">
        <f t="shared" si="33"/>
        <v>0</v>
      </c>
      <c r="H135" s="26">
        <f t="shared" si="33"/>
        <v>0</v>
      </c>
      <c r="I135" s="26">
        <f t="shared" si="33"/>
        <v>4</v>
      </c>
      <c r="J135" s="26">
        <f t="shared" si="33"/>
        <v>2</v>
      </c>
      <c r="K135" s="26">
        <f t="shared" si="33"/>
        <v>0</v>
      </c>
      <c r="L135" s="26">
        <f t="shared" si="33"/>
        <v>1</v>
      </c>
      <c r="M135" s="26">
        <f t="shared" si="33"/>
        <v>1</v>
      </c>
      <c r="N135" s="20">
        <f t="shared" si="32"/>
        <v>0.29629629629629628</v>
      </c>
      <c r="O135" s="26">
        <f t="shared" si="33"/>
        <v>19</v>
      </c>
      <c r="P135" s="26">
        <f t="shared" si="33"/>
        <v>7</v>
      </c>
      <c r="Q135" s="26">
        <f t="shared" si="33"/>
        <v>2</v>
      </c>
      <c r="R135" s="7"/>
      <c r="S135" s="7"/>
      <c r="T135" s="7"/>
      <c r="U135" s="7"/>
      <c r="V135" s="7"/>
      <c r="W135" s="7"/>
      <c r="X135" s="7"/>
      <c r="Y135" s="7"/>
    </row>
    <row r="136" spans="1:25" x14ac:dyDescent="0.55000000000000004">
      <c r="A136" s="16" t="s">
        <v>279</v>
      </c>
      <c r="B136" s="22">
        <v>15</v>
      </c>
      <c r="C136" s="22">
        <v>11</v>
      </c>
      <c r="D136" s="22">
        <v>4</v>
      </c>
      <c r="E136" s="22">
        <v>0</v>
      </c>
      <c r="F136" s="23">
        <f t="shared" si="31"/>
        <v>0.73333333333333328</v>
      </c>
      <c r="G136" s="22">
        <v>0</v>
      </c>
      <c r="H136" s="22">
        <v>0</v>
      </c>
      <c r="I136" s="22">
        <v>2</v>
      </c>
      <c r="J136" s="22">
        <v>0</v>
      </c>
      <c r="K136" s="22">
        <v>0</v>
      </c>
      <c r="L136" s="22">
        <v>0</v>
      </c>
      <c r="M136" s="22">
        <v>1</v>
      </c>
      <c r="N136" s="15">
        <f t="shared" si="32"/>
        <v>0.25</v>
      </c>
      <c r="O136" s="22">
        <v>9</v>
      </c>
      <c r="P136" s="22">
        <v>3</v>
      </c>
      <c r="Q136" s="22">
        <v>0</v>
      </c>
    </row>
    <row r="137" spans="1:25" x14ac:dyDescent="0.55000000000000004">
      <c r="A137" s="16" t="s">
        <v>91</v>
      </c>
      <c r="B137" s="22">
        <v>34</v>
      </c>
      <c r="C137" s="22">
        <v>27</v>
      </c>
      <c r="D137" s="22">
        <v>7</v>
      </c>
      <c r="E137" s="22">
        <v>0</v>
      </c>
      <c r="F137" s="23">
        <f t="shared" si="31"/>
        <v>0.79411764705882348</v>
      </c>
      <c r="G137" s="22">
        <v>0</v>
      </c>
      <c r="H137" s="22">
        <v>3</v>
      </c>
      <c r="I137" s="22">
        <v>2</v>
      </c>
      <c r="J137" s="22">
        <v>4</v>
      </c>
      <c r="K137" s="22">
        <v>0</v>
      </c>
      <c r="L137" s="22">
        <v>0</v>
      </c>
      <c r="M137" s="22">
        <v>2</v>
      </c>
      <c r="N137" s="15">
        <f t="shared" si="32"/>
        <v>0.33333333333333331</v>
      </c>
      <c r="O137" s="22">
        <v>22</v>
      </c>
      <c r="P137" s="22">
        <v>0</v>
      </c>
      <c r="Q137" s="22">
        <v>1</v>
      </c>
    </row>
    <row r="138" spans="1:25" x14ac:dyDescent="0.55000000000000004">
      <c r="A138" s="16" t="s">
        <v>280</v>
      </c>
      <c r="B138" s="22">
        <v>120</v>
      </c>
      <c r="C138" s="22">
        <v>102</v>
      </c>
      <c r="D138" s="22">
        <v>18</v>
      </c>
      <c r="E138" s="22">
        <v>0</v>
      </c>
      <c r="F138" s="23">
        <f t="shared" si="31"/>
        <v>0.85</v>
      </c>
      <c r="G138" s="22">
        <v>0</v>
      </c>
      <c r="H138" s="22">
        <v>2</v>
      </c>
      <c r="I138" s="22">
        <v>5</v>
      </c>
      <c r="J138" s="22">
        <v>10</v>
      </c>
      <c r="K138" s="22">
        <v>1</v>
      </c>
      <c r="L138" s="22">
        <v>1</v>
      </c>
      <c r="M138" s="22">
        <v>0</v>
      </c>
      <c r="N138" s="15">
        <f t="shared" si="32"/>
        <v>0.16964285714285715</v>
      </c>
      <c r="O138" s="22">
        <v>93</v>
      </c>
      <c r="P138" s="22">
        <v>2</v>
      </c>
      <c r="Q138" s="22">
        <v>6</v>
      </c>
    </row>
    <row r="139" spans="1:25" x14ac:dyDescent="0.55000000000000004">
      <c r="A139" s="18" t="s">
        <v>33</v>
      </c>
      <c r="B139" s="26">
        <f>SUM(B136:B138)</f>
        <v>169</v>
      </c>
      <c r="C139" s="26">
        <f t="shared" ref="C139:Q139" si="34">SUM(C136:C138)</f>
        <v>140</v>
      </c>
      <c r="D139" s="26">
        <f t="shared" si="34"/>
        <v>29</v>
      </c>
      <c r="E139" s="26">
        <f t="shared" si="34"/>
        <v>0</v>
      </c>
      <c r="F139" s="25">
        <f t="shared" si="31"/>
        <v>0.82840236686390534</v>
      </c>
      <c r="G139" s="26">
        <f t="shared" si="34"/>
        <v>0</v>
      </c>
      <c r="H139" s="26">
        <f t="shared" si="34"/>
        <v>5</v>
      </c>
      <c r="I139" s="26">
        <f t="shared" si="34"/>
        <v>9</v>
      </c>
      <c r="J139" s="26">
        <f t="shared" si="34"/>
        <v>14</v>
      </c>
      <c r="K139" s="26">
        <f t="shared" si="34"/>
        <v>1</v>
      </c>
      <c r="L139" s="26">
        <f t="shared" si="34"/>
        <v>1</v>
      </c>
      <c r="M139" s="26">
        <f t="shared" si="34"/>
        <v>3</v>
      </c>
      <c r="N139" s="20">
        <f t="shared" si="32"/>
        <v>0.21019108280254778</v>
      </c>
      <c r="O139" s="26">
        <f t="shared" si="34"/>
        <v>124</v>
      </c>
      <c r="P139" s="26">
        <f t="shared" si="34"/>
        <v>5</v>
      </c>
      <c r="Q139" s="26">
        <f t="shared" si="34"/>
        <v>7</v>
      </c>
    </row>
    <row r="140" spans="1:25" x14ac:dyDescent="0.55000000000000004">
      <c r="A140" s="16" t="s">
        <v>103</v>
      </c>
      <c r="B140" s="22">
        <v>1</v>
      </c>
      <c r="C140" s="22">
        <v>1</v>
      </c>
      <c r="D140" s="22">
        <v>0</v>
      </c>
      <c r="E140" s="22">
        <v>0</v>
      </c>
      <c r="F140" s="23">
        <f t="shared" si="31"/>
        <v>1</v>
      </c>
      <c r="G140" s="22">
        <v>0</v>
      </c>
      <c r="H140" s="22">
        <v>0</v>
      </c>
      <c r="I140" s="22">
        <v>0</v>
      </c>
      <c r="J140" s="22">
        <v>0</v>
      </c>
      <c r="K140" s="22">
        <v>0</v>
      </c>
      <c r="L140" s="22">
        <v>0</v>
      </c>
      <c r="M140" s="22">
        <v>0</v>
      </c>
      <c r="N140" s="15">
        <f t="shared" si="32"/>
        <v>0</v>
      </c>
      <c r="O140" s="22">
        <v>1</v>
      </c>
      <c r="P140" s="22">
        <v>0</v>
      </c>
      <c r="Q140" s="22">
        <v>0</v>
      </c>
    </row>
    <row r="141" spans="1:25" x14ac:dyDescent="0.55000000000000004">
      <c r="A141" s="16" t="s">
        <v>281</v>
      </c>
      <c r="B141" s="22">
        <v>18</v>
      </c>
      <c r="C141" s="22">
        <v>15</v>
      </c>
      <c r="D141" s="22">
        <v>3</v>
      </c>
      <c r="E141" s="22">
        <v>0</v>
      </c>
      <c r="F141" s="23">
        <f t="shared" si="31"/>
        <v>0.83333333333333337</v>
      </c>
      <c r="G141" s="22">
        <v>0</v>
      </c>
      <c r="H141" s="22">
        <v>2</v>
      </c>
      <c r="I141" s="22">
        <v>1</v>
      </c>
      <c r="J141" s="22">
        <v>1</v>
      </c>
      <c r="K141" s="22">
        <v>0</v>
      </c>
      <c r="L141" s="22">
        <v>0</v>
      </c>
      <c r="M141" s="22">
        <v>0</v>
      </c>
      <c r="N141" s="15">
        <f t="shared" si="32"/>
        <v>0.23529411764705882</v>
      </c>
      <c r="O141" s="22">
        <v>13</v>
      </c>
      <c r="P141" s="22">
        <v>0</v>
      </c>
      <c r="Q141" s="22">
        <v>1</v>
      </c>
    </row>
    <row r="142" spans="1:25" x14ac:dyDescent="0.55000000000000004">
      <c r="A142" s="16" t="s">
        <v>111</v>
      </c>
      <c r="B142" s="22">
        <v>41</v>
      </c>
      <c r="C142" s="22">
        <v>34</v>
      </c>
      <c r="D142" s="22">
        <v>7</v>
      </c>
      <c r="E142" s="22">
        <v>0</v>
      </c>
      <c r="F142" s="23">
        <f t="shared" si="31"/>
        <v>0.82926829268292679</v>
      </c>
      <c r="G142" s="22">
        <v>0</v>
      </c>
      <c r="H142" s="22">
        <v>0</v>
      </c>
      <c r="I142" s="22">
        <v>0</v>
      </c>
      <c r="J142" s="22">
        <v>0</v>
      </c>
      <c r="K142" s="22">
        <v>0</v>
      </c>
      <c r="L142" s="22">
        <v>0</v>
      </c>
      <c r="M142" s="22">
        <v>0</v>
      </c>
      <c r="N142" s="15">
        <f t="shared" si="32"/>
        <v>0</v>
      </c>
      <c r="O142" s="22">
        <v>33</v>
      </c>
      <c r="P142" s="22">
        <v>0</v>
      </c>
      <c r="Q142" s="22">
        <v>8</v>
      </c>
    </row>
    <row r="143" spans="1:25" x14ac:dyDescent="0.55000000000000004">
      <c r="A143" s="16" t="s">
        <v>282</v>
      </c>
      <c r="B143" s="22">
        <v>1</v>
      </c>
      <c r="C143" s="22">
        <v>1</v>
      </c>
      <c r="D143" s="22">
        <v>0</v>
      </c>
      <c r="E143" s="22">
        <v>0</v>
      </c>
      <c r="F143" s="23">
        <f t="shared" si="31"/>
        <v>1</v>
      </c>
      <c r="G143" s="22">
        <v>0</v>
      </c>
      <c r="H143" s="22">
        <v>0</v>
      </c>
      <c r="I143" s="22">
        <v>0</v>
      </c>
      <c r="J143" s="22">
        <v>0</v>
      </c>
      <c r="K143" s="22">
        <v>0</v>
      </c>
      <c r="L143" s="22">
        <v>0</v>
      </c>
      <c r="M143" s="22">
        <v>0</v>
      </c>
      <c r="N143" s="15">
        <f t="shared" si="32"/>
        <v>0</v>
      </c>
      <c r="O143" s="22">
        <v>1</v>
      </c>
      <c r="P143" s="22">
        <v>0</v>
      </c>
      <c r="Q143" s="22">
        <v>0</v>
      </c>
    </row>
    <row r="144" spans="1:25" x14ac:dyDescent="0.55000000000000004">
      <c r="A144" s="16" t="s">
        <v>283</v>
      </c>
      <c r="B144" s="22">
        <v>8</v>
      </c>
      <c r="C144" s="22">
        <v>6</v>
      </c>
      <c r="D144" s="22">
        <v>2</v>
      </c>
      <c r="E144" s="22">
        <v>0</v>
      </c>
      <c r="F144" s="23">
        <f t="shared" si="31"/>
        <v>0.75</v>
      </c>
      <c r="G144" s="22">
        <v>0</v>
      </c>
      <c r="H144" s="22">
        <v>0</v>
      </c>
      <c r="I144" s="22">
        <v>0</v>
      </c>
      <c r="J144" s="22">
        <v>1</v>
      </c>
      <c r="K144" s="22">
        <v>0</v>
      </c>
      <c r="L144" s="22">
        <v>0</v>
      </c>
      <c r="M144" s="22">
        <v>0</v>
      </c>
      <c r="N144" s="15">
        <f t="shared" si="32"/>
        <v>0.125</v>
      </c>
      <c r="O144" s="22">
        <v>7</v>
      </c>
      <c r="P144" s="22">
        <v>0</v>
      </c>
      <c r="Q144" s="22">
        <v>0</v>
      </c>
    </row>
    <row r="145" spans="1:25" x14ac:dyDescent="0.55000000000000004">
      <c r="A145" s="18" t="s">
        <v>38</v>
      </c>
      <c r="B145" s="24">
        <f>SUM(B140:B144)</f>
        <v>69</v>
      </c>
      <c r="C145" s="24">
        <f t="shared" ref="C145:Q145" si="35">SUM(C140:C144)</f>
        <v>57</v>
      </c>
      <c r="D145" s="24">
        <f t="shared" si="35"/>
        <v>12</v>
      </c>
      <c r="E145" s="24">
        <f t="shared" si="35"/>
        <v>0</v>
      </c>
      <c r="F145" s="25">
        <f t="shared" si="31"/>
        <v>0.82608695652173914</v>
      </c>
      <c r="G145" s="24">
        <f t="shared" si="35"/>
        <v>0</v>
      </c>
      <c r="H145" s="24">
        <f t="shared" si="35"/>
        <v>2</v>
      </c>
      <c r="I145" s="24">
        <f t="shared" si="35"/>
        <v>1</v>
      </c>
      <c r="J145" s="24">
        <f t="shared" si="35"/>
        <v>2</v>
      </c>
      <c r="K145" s="24">
        <f t="shared" si="35"/>
        <v>0</v>
      </c>
      <c r="L145" s="24">
        <f t="shared" si="35"/>
        <v>0</v>
      </c>
      <c r="M145" s="24">
        <f t="shared" si="35"/>
        <v>0</v>
      </c>
      <c r="N145" s="20">
        <f t="shared" si="32"/>
        <v>8.3333333333333329E-2</v>
      </c>
      <c r="O145" s="24">
        <f t="shared" si="35"/>
        <v>55</v>
      </c>
      <c r="P145" s="24">
        <f t="shared" si="35"/>
        <v>0</v>
      </c>
      <c r="Q145" s="24">
        <f t="shared" si="35"/>
        <v>9</v>
      </c>
    </row>
    <row r="146" spans="1:25" s="2" customFormat="1" x14ac:dyDescent="0.55000000000000004">
      <c r="A146" s="17" t="s">
        <v>284</v>
      </c>
      <c r="B146" s="27">
        <f>B135+B139+B145</f>
        <v>274</v>
      </c>
      <c r="C146" s="27">
        <f t="shared" ref="C146:Q146" si="36">C135+C139+C145</f>
        <v>230</v>
      </c>
      <c r="D146" s="27">
        <f t="shared" si="36"/>
        <v>44</v>
      </c>
      <c r="E146" s="27">
        <f t="shared" si="36"/>
        <v>0</v>
      </c>
      <c r="F146" s="85">
        <f t="shared" si="31"/>
        <v>0.83941605839416056</v>
      </c>
      <c r="G146" s="27">
        <f t="shared" si="36"/>
        <v>0</v>
      </c>
      <c r="H146" s="27">
        <f t="shared" si="36"/>
        <v>7</v>
      </c>
      <c r="I146" s="27">
        <f t="shared" si="36"/>
        <v>14</v>
      </c>
      <c r="J146" s="27">
        <f t="shared" si="36"/>
        <v>18</v>
      </c>
      <c r="K146" s="27">
        <f t="shared" si="36"/>
        <v>1</v>
      </c>
      <c r="L146" s="27">
        <f t="shared" si="36"/>
        <v>2</v>
      </c>
      <c r="M146" s="27">
        <f t="shared" si="36"/>
        <v>4</v>
      </c>
      <c r="N146" s="19">
        <f t="shared" si="32"/>
        <v>0.18852459016393441</v>
      </c>
      <c r="O146" s="27">
        <f t="shared" si="36"/>
        <v>198</v>
      </c>
      <c r="P146" s="27">
        <f t="shared" si="36"/>
        <v>12</v>
      </c>
      <c r="Q146" s="27">
        <f t="shared" si="36"/>
        <v>18</v>
      </c>
      <c r="R146" s="7"/>
      <c r="S146" s="7"/>
      <c r="T146" s="7"/>
      <c r="U146" s="7"/>
      <c r="V146" s="7"/>
      <c r="W146" s="7"/>
      <c r="X146" s="7"/>
      <c r="Y146" s="7"/>
    </row>
    <row r="147" spans="1:25" ht="15.6" x14ac:dyDescent="0.55000000000000004">
      <c r="A147" s="8" t="s">
        <v>127</v>
      </c>
      <c r="F147" s="23"/>
      <c r="N147" s="15"/>
    </row>
    <row r="148" spans="1:25" x14ac:dyDescent="0.55000000000000004">
      <c r="A148" s="16" t="s">
        <v>128</v>
      </c>
      <c r="B148" s="22">
        <v>23</v>
      </c>
      <c r="C148" s="22">
        <v>14</v>
      </c>
      <c r="D148" s="22">
        <v>9</v>
      </c>
      <c r="E148" s="22">
        <v>0</v>
      </c>
      <c r="F148" s="23">
        <f t="shared" si="31"/>
        <v>0.60869565217391308</v>
      </c>
      <c r="G148" s="22">
        <v>0</v>
      </c>
      <c r="H148" s="22">
        <v>0</v>
      </c>
      <c r="I148" s="22">
        <v>0</v>
      </c>
      <c r="J148" s="22">
        <v>2</v>
      </c>
      <c r="K148" s="22">
        <v>0</v>
      </c>
      <c r="L148" s="22">
        <v>0</v>
      </c>
      <c r="M148" s="22">
        <v>0</v>
      </c>
      <c r="N148" s="15">
        <f t="shared" si="32"/>
        <v>0.14285714285714285</v>
      </c>
      <c r="O148" s="22">
        <v>12</v>
      </c>
      <c r="P148" s="22">
        <v>5</v>
      </c>
      <c r="Q148" s="22">
        <v>4</v>
      </c>
    </row>
    <row r="149" spans="1:25" x14ac:dyDescent="0.55000000000000004">
      <c r="A149" s="16" t="s">
        <v>285</v>
      </c>
      <c r="B149" s="22">
        <v>11</v>
      </c>
      <c r="C149" s="22">
        <v>5</v>
      </c>
      <c r="D149" s="22">
        <v>6</v>
      </c>
      <c r="E149" s="22">
        <v>0</v>
      </c>
      <c r="F149" s="23">
        <f t="shared" si="31"/>
        <v>0.45454545454545453</v>
      </c>
      <c r="G149" s="22">
        <v>0</v>
      </c>
      <c r="H149" s="22">
        <v>0</v>
      </c>
      <c r="I149" s="22">
        <v>0</v>
      </c>
      <c r="J149" s="22">
        <v>0</v>
      </c>
      <c r="K149" s="22">
        <v>0</v>
      </c>
      <c r="L149" s="22">
        <v>0</v>
      </c>
      <c r="M149" s="22">
        <v>1</v>
      </c>
      <c r="N149" s="15">
        <f t="shared" si="32"/>
        <v>9.0909090909090912E-2</v>
      </c>
      <c r="O149" s="22">
        <v>10</v>
      </c>
      <c r="P149" s="22">
        <v>0</v>
      </c>
      <c r="Q149" s="22">
        <v>0</v>
      </c>
    </row>
    <row r="150" spans="1:25" x14ac:dyDescent="0.55000000000000004">
      <c r="A150" s="18" t="s">
        <v>181</v>
      </c>
      <c r="B150" s="26">
        <f>SUM(B148:B149)</f>
        <v>34</v>
      </c>
      <c r="C150" s="26">
        <f t="shared" ref="C150:Q150" si="37">SUM(C148:C149)</f>
        <v>19</v>
      </c>
      <c r="D150" s="26">
        <f t="shared" si="37"/>
        <v>15</v>
      </c>
      <c r="E150" s="26">
        <f t="shared" si="37"/>
        <v>0</v>
      </c>
      <c r="F150" s="25">
        <f t="shared" si="31"/>
        <v>0.55882352941176472</v>
      </c>
      <c r="G150" s="26">
        <f t="shared" si="37"/>
        <v>0</v>
      </c>
      <c r="H150" s="26">
        <f t="shared" si="37"/>
        <v>0</v>
      </c>
      <c r="I150" s="26">
        <f t="shared" si="37"/>
        <v>0</v>
      </c>
      <c r="J150" s="26">
        <f t="shared" si="37"/>
        <v>2</v>
      </c>
      <c r="K150" s="26">
        <f t="shared" si="37"/>
        <v>0</v>
      </c>
      <c r="L150" s="26">
        <f t="shared" si="37"/>
        <v>0</v>
      </c>
      <c r="M150" s="26">
        <f t="shared" si="37"/>
        <v>1</v>
      </c>
      <c r="N150" s="20">
        <f t="shared" si="32"/>
        <v>0.12</v>
      </c>
      <c r="O150" s="26">
        <f t="shared" si="37"/>
        <v>22</v>
      </c>
      <c r="P150" s="26">
        <f t="shared" si="37"/>
        <v>5</v>
      </c>
      <c r="Q150" s="26">
        <f t="shared" si="37"/>
        <v>4</v>
      </c>
    </row>
    <row r="151" spans="1:25" x14ac:dyDescent="0.55000000000000004">
      <c r="A151" s="16" t="s">
        <v>130</v>
      </c>
      <c r="B151" s="22">
        <v>18</v>
      </c>
      <c r="C151" s="22">
        <v>11</v>
      </c>
      <c r="D151" s="22">
        <v>7</v>
      </c>
      <c r="E151" s="22">
        <v>0</v>
      </c>
      <c r="F151" s="23">
        <f t="shared" si="31"/>
        <v>0.61111111111111116</v>
      </c>
      <c r="G151" s="22">
        <v>0</v>
      </c>
      <c r="H151" s="22">
        <v>0</v>
      </c>
      <c r="I151" s="22">
        <v>0</v>
      </c>
      <c r="J151" s="22">
        <v>1</v>
      </c>
      <c r="K151" s="22">
        <v>0</v>
      </c>
      <c r="L151" s="22">
        <v>0</v>
      </c>
      <c r="M151" s="22">
        <v>1</v>
      </c>
      <c r="N151" s="15">
        <f t="shared" si="32"/>
        <v>0.11764705882352941</v>
      </c>
      <c r="O151" s="22">
        <v>15</v>
      </c>
      <c r="P151" s="22">
        <v>0</v>
      </c>
      <c r="Q151" s="22">
        <v>1</v>
      </c>
    </row>
    <row r="152" spans="1:25" x14ac:dyDescent="0.55000000000000004">
      <c r="A152" s="16" t="s">
        <v>286</v>
      </c>
      <c r="B152" s="22">
        <v>28</v>
      </c>
      <c r="C152" s="22">
        <v>11</v>
      </c>
      <c r="D152" s="22">
        <v>17</v>
      </c>
      <c r="E152" s="22">
        <v>0</v>
      </c>
      <c r="F152" s="23">
        <f t="shared" si="31"/>
        <v>0.39285714285714285</v>
      </c>
      <c r="G152" s="22">
        <v>0</v>
      </c>
      <c r="H152" s="22">
        <v>0</v>
      </c>
      <c r="I152" s="22">
        <v>4</v>
      </c>
      <c r="J152" s="22">
        <v>3</v>
      </c>
      <c r="K152" s="22">
        <v>0</v>
      </c>
      <c r="L152" s="22">
        <v>0</v>
      </c>
      <c r="M152" s="22">
        <v>2</v>
      </c>
      <c r="N152" s="15">
        <f t="shared" si="32"/>
        <v>0.39130434782608697</v>
      </c>
      <c r="O152" s="22">
        <v>14</v>
      </c>
      <c r="P152" s="22">
        <v>4</v>
      </c>
      <c r="Q152" s="22">
        <v>1</v>
      </c>
    </row>
    <row r="153" spans="1:25" x14ac:dyDescent="0.55000000000000004">
      <c r="A153" s="16" t="s">
        <v>287</v>
      </c>
      <c r="B153" s="22">
        <v>9</v>
      </c>
      <c r="C153" s="22">
        <v>6</v>
      </c>
      <c r="D153" s="22">
        <v>3</v>
      </c>
      <c r="E153" s="22">
        <v>0</v>
      </c>
      <c r="F153" s="23">
        <f t="shared" si="31"/>
        <v>0.66666666666666663</v>
      </c>
      <c r="G153" s="22">
        <v>0</v>
      </c>
      <c r="H153" s="22">
        <v>0</v>
      </c>
      <c r="I153" s="22">
        <v>0</v>
      </c>
      <c r="J153" s="22">
        <v>1</v>
      </c>
      <c r="K153" s="22">
        <v>0</v>
      </c>
      <c r="L153" s="22">
        <v>0</v>
      </c>
      <c r="M153" s="22">
        <v>0</v>
      </c>
      <c r="N153" s="15">
        <f t="shared" si="32"/>
        <v>0.1111111111111111</v>
      </c>
      <c r="O153" s="22">
        <v>8</v>
      </c>
      <c r="P153" s="22">
        <v>0</v>
      </c>
      <c r="Q153" s="22">
        <v>0</v>
      </c>
    </row>
    <row r="154" spans="1:25" x14ac:dyDescent="0.55000000000000004">
      <c r="A154" s="18" t="s">
        <v>33</v>
      </c>
      <c r="B154" s="26">
        <f>SUM(B151:B153)</f>
        <v>55</v>
      </c>
      <c r="C154" s="26">
        <f t="shared" ref="C154:Q154" si="38">SUM(C151:C153)</f>
        <v>28</v>
      </c>
      <c r="D154" s="26">
        <f t="shared" si="38"/>
        <v>27</v>
      </c>
      <c r="E154" s="26">
        <f t="shared" si="38"/>
        <v>0</v>
      </c>
      <c r="F154" s="25">
        <f t="shared" si="31"/>
        <v>0.50909090909090904</v>
      </c>
      <c r="G154" s="26">
        <f t="shared" si="38"/>
        <v>0</v>
      </c>
      <c r="H154" s="26">
        <f t="shared" si="38"/>
        <v>0</v>
      </c>
      <c r="I154" s="26">
        <f t="shared" si="38"/>
        <v>4</v>
      </c>
      <c r="J154" s="26">
        <f t="shared" si="38"/>
        <v>5</v>
      </c>
      <c r="K154" s="26">
        <f t="shared" si="38"/>
        <v>0</v>
      </c>
      <c r="L154" s="26">
        <f t="shared" si="38"/>
        <v>0</v>
      </c>
      <c r="M154" s="26">
        <f t="shared" si="38"/>
        <v>3</v>
      </c>
      <c r="N154" s="20">
        <f t="shared" si="32"/>
        <v>0.24489795918367346</v>
      </c>
      <c r="O154" s="26">
        <f t="shared" si="38"/>
        <v>37</v>
      </c>
      <c r="P154" s="26">
        <f t="shared" si="38"/>
        <v>4</v>
      </c>
      <c r="Q154" s="26">
        <f t="shared" si="38"/>
        <v>2</v>
      </c>
    </row>
    <row r="155" spans="1:25" x14ac:dyDescent="0.55000000000000004">
      <c r="A155" s="16" t="s">
        <v>288</v>
      </c>
      <c r="B155" s="22">
        <v>1</v>
      </c>
      <c r="C155" s="22">
        <v>0</v>
      </c>
      <c r="D155" s="22">
        <v>1</v>
      </c>
      <c r="E155" s="22">
        <v>0</v>
      </c>
      <c r="F155" s="23">
        <f t="shared" si="31"/>
        <v>0</v>
      </c>
      <c r="G155" s="22">
        <v>0</v>
      </c>
      <c r="H155" s="22">
        <v>0</v>
      </c>
      <c r="I155" s="22">
        <v>0</v>
      </c>
      <c r="J155" s="22">
        <v>0</v>
      </c>
      <c r="K155" s="22">
        <v>0</v>
      </c>
      <c r="L155" s="22">
        <v>0</v>
      </c>
      <c r="M155" s="22">
        <v>0</v>
      </c>
      <c r="N155" s="15">
        <f t="shared" si="32"/>
        <v>0</v>
      </c>
      <c r="O155" s="22">
        <v>1</v>
      </c>
      <c r="P155" s="22">
        <v>0</v>
      </c>
      <c r="Q155" s="22">
        <v>0</v>
      </c>
    </row>
    <row r="156" spans="1:25" x14ac:dyDescent="0.55000000000000004">
      <c r="A156" s="18" t="s">
        <v>38</v>
      </c>
      <c r="B156" s="26">
        <f>SUM(B155)</f>
        <v>1</v>
      </c>
      <c r="C156" s="26">
        <f t="shared" ref="C156:Q156" si="39">SUM(C155)</f>
        <v>0</v>
      </c>
      <c r="D156" s="26">
        <f t="shared" si="39"/>
        <v>1</v>
      </c>
      <c r="E156" s="26">
        <f t="shared" si="39"/>
        <v>0</v>
      </c>
      <c r="F156" s="25">
        <f t="shared" si="31"/>
        <v>0</v>
      </c>
      <c r="G156" s="26">
        <f t="shared" si="39"/>
        <v>0</v>
      </c>
      <c r="H156" s="26">
        <f t="shared" si="39"/>
        <v>0</v>
      </c>
      <c r="I156" s="26">
        <f t="shared" si="39"/>
        <v>0</v>
      </c>
      <c r="J156" s="26">
        <f t="shared" si="39"/>
        <v>0</v>
      </c>
      <c r="K156" s="26">
        <f t="shared" si="39"/>
        <v>0</v>
      </c>
      <c r="L156" s="26">
        <f t="shared" si="39"/>
        <v>0</v>
      </c>
      <c r="M156" s="26">
        <f t="shared" si="39"/>
        <v>0</v>
      </c>
      <c r="N156" s="20">
        <f t="shared" si="32"/>
        <v>0</v>
      </c>
      <c r="O156" s="26">
        <f t="shared" si="39"/>
        <v>1</v>
      </c>
      <c r="P156" s="26">
        <f t="shared" si="39"/>
        <v>0</v>
      </c>
      <c r="Q156" s="26">
        <f t="shared" si="39"/>
        <v>0</v>
      </c>
    </row>
    <row r="157" spans="1:25" s="2" customFormat="1" x14ac:dyDescent="0.55000000000000004">
      <c r="A157" s="17" t="s">
        <v>133</v>
      </c>
      <c r="B157" s="27">
        <f>B150+B154+B156</f>
        <v>90</v>
      </c>
      <c r="C157" s="27">
        <f t="shared" ref="C157:Q157" si="40">C150+C154+C156</f>
        <v>47</v>
      </c>
      <c r="D157" s="27">
        <f t="shared" si="40"/>
        <v>43</v>
      </c>
      <c r="E157" s="27">
        <f t="shared" si="40"/>
        <v>0</v>
      </c>
      <c r="F157" s="85">
        <f t="shared" si="31"/>
        <v>0.52222222222222225</v>
      </c>
      <c r="G157" s="27">
        <f t="shared" si="40"/>
        <v>0</v>
      </c>
      <c r="H157" s="27">
        <f t="shared" si="40"/>
        <v>0</v>
      </c>
      <c r="I157" s="27">
        <f t="shared" si="40"/>
        <v>4</v>
      </c>
      <c r="J157" s="27">
        <f t="shared" si="40"/>
        <v>7</v>
      </c>
      <c r="K157" s="27">
        <f t="shared" si="40"/>
        <v>0</v>
      </c>
      <c r="L157" s="27">
        <f t="shared" si="40"/>
        <v>0</v>
      </c>
      <c r="M157" s="27">
        <f t="shared" si="40"/>
        <v>4</v>
      </c>
      <c r="N157" s="19">
        <f t="shared" si="32"/>
        <v>0.2</v>
      </c>
      <c r="O157" s="27">
        <f t="shared" si="40"/>
        <v>60</v>
      </c>
      <c r="P157" s="27">
        <f t="shared" si="40"/>
        <v>9</v>
      </c>
      <c r="Q157" s="27">
        <f t="shared" si="40"/>
        <v>6</v>
      </c>
      <c r="R157" s="7"/>
      <c r="S157" s="7"/>
      <c r="T157" s="7"/>
      <c r="U157" s="7"/>
      <c r="V157" s="7"/>
      <c r="W157" s="7"/>
      <c r="X157" s="7"/>
      <c r="Y157" s="7"/>
    </row>
    <row r="158" spans="1:25" x14ac:dyDescent="0.55000000000000004">
      <c r="A158" s="1"/>
      <c r="B158" s="22"/>
      <c r="C158" s="22"/>
      <c r="D158" s="22"/>
      <c r="E158" s="22"/>
      <c r="F158" s="23"/>
      <c r="G158" s="22"/>
      <c r="H158" s="22"/>
      <c r="I158" s="22"/>
      <c r="J158" s="22"/>
      <c r="K158" s="22"/>
      <c r="L158" s="22"/>
      <c r="M158" s="22"/>
      <c r="N158" s="15"/>
      <c r="O158" s="22"/>
      <c r="P158" s="22"/>
      <c r="Q158" s="22"/>
    </row>
    <row r="159" spans="1:25" s="2" customFormat="1" ht="18.3" x14ac:dyDescent="0.7">
      <c r="A159" s="118" t="s">
        <v>289</v>
      </c>
      <c r="B159" s="27">
        <f t="shared" ref="B159:M159" si="41">B27+B45+B61+B74+B102+B119+B132+B146+B157</f>
        <v>3486</v>
      </c>
      <c r="C159" s="27">
        <f>C27+C45+C61+C74+C102+C119+C132+C146+C157</f>
        <v>2332</v>
      </c>
      <c r="D159" s="27">
        <f t="shared" si="41"/>
        <v>1152</v>
      </c>
      <c r="E159" s="27">
        <f t="shared" si="41"/>
        <v>2</v>
      </c>
      <c r="F159" s="27">
        <f t="shared" si="41"/>
        <v>5.9089809543636873</v>
      </c>
      <c r="G159" s="27">
        <f t="shared" si="41"/>
        <v>2</v>
      </c>
      <c r="H159" s="27">
        <f t="shared" si="41"/>
        <v>168</v>
      </c>
      <c r="I159" s="27">
        <f t="shared" si="41"/>
        <v>284</v>
      </c>
      <c r="J159" s="27">
        <f t="shared" si="41"/>
        <v>272</v>
      </c>
      <c r="K159" s="27">
        <f t="shared" si="41"/>
        <v>26</v>
      </c>
      <c r="L159" s="27">
        <f t="shared" si="41"/>
        <v>2</v>
      </c>
      <c r="M159" s="27">
        <f t="shared" si="41"/>
        <v>76</v>
      </c>
      <c r="N159" s="19">
        <f t="shared" ref="N159" si="42">(G159+H159+I159+J159+K159+L159+M159)/(G159+H159+I159+J159+K159+L159+M159+O159)</f>
        <v>0.29102384291725103</v>
      </c>
      <c r="O159" s="27">
        <f>O27+O45+O61+O74+O102+O119+O132+O146+O157</f>
        <v>2022</v>
      </c>
      <c r="P159" s="27">
        <f>P27+P45+P61+P74+P102+P119+P132+P146+P157</f>
        <v>494</v>
      </c>
      <c r="Q159" s="27">
        <f>Q27+Q45+Q61+Q74+Q102+Q119+Q132+Q146+Q157</f>
        <v>140</v>
      </c>
      <c r="R159" s="7"/>
      <c r="S159" s="7"/>
      <c r="T159" s="7"/>
      <c r="U159" s="7"/>
      <c r="V159" s="7"/>
      <c r="W159" s="7"/>
      <c r="X159" s="7"/>
      <c r="Y159" s="7"/>
    </row>
    <row r="160" spans="1:25" ht="18.3" x14ac:dyDescent="0.55000000000000004">
      <c r="A160" s="119" t="s">
        <v>290</v>
      </c>
      <c r="B160" s="28">
        <v>383</v>
      </c>
      <c r="C160" s="28">
        <v>264</v>
      </c>
      <c r="D160" s="28">
        <v>114</v>
      </c>
      <c r="E160" s="28">
        <v>5</v>
      </c>
      <c r="F160" s="85">
        <f>C160/B160</f>
        <v>0.68929503916449086</v>
      </c>
      <c r="G160" s="28">
        <v>1</v>
      </c>
      <c r="H160" s="28">
        <v>14</v>
      </c>
      <c r="I160" s="28">
        <v>24</v>
      </c>
      <c r="J160" s="28">
        <v>25</v>
      </c>
      <c r="K160" s="28">
        <v>4</v>
      </c>
      <c r="L160" s="28">
        <v>0</v>
      </c>
      <c r="M160" s="28">
        <v>3</v>
      </c>
      <c r="N160" s="19">
        <f>(G160+H160+I160+J160+K160+L160+M160)/(G160+H160+I160+J160+K160+L160+M160+O160)</f>
        <v>0.42514970059880242</v>
      </c>
      <c r="O160" s="28">
        <v>96</v>
      </c>
      <c r="P160" s="28">
        <v>55</v>
      </c>
      <c r="Q160" s="28">
        <v>161</v>
      </c>
    </row>
    <row r="161" spans="1:25" s="35" customFormat="1" ht="10.5" x14ac:dyDescent="0.4">
      <c r="A161" s="35" t="s">
        <v>291</v>
      </c>
      <c r="B161" s="29"/>
      <c r="C161" s="29"/>
      <c r="D161" s="29"/>
      <c r="E161" s="29"/>
      <c r="F161" s="30"/>
      <c r="G161" s="29"/>
      <c r="H161" s="29"/>
      <c r="I161" s="29"/>
      <c r="J161" s="29"/>
      <c r="K161" s="29"/>
      <c r="L161" s="29"/>
      <c r="M161" s="29"/>
      <c r="N161" s="31"/>
      <c r="O161" s="29"/>
      <c r="P161" s="29"/>
      <c r="Q161" s="29"/>
      <c r="R161" s="32"/>
      <c r="S161" s="32"/>
      <c r="T161" s="32"/>
      <c r="U161" s="32"/>
      <c r="V161" s="32"/>
      <c r="W161" s="32"/>
      <c r="X161" s="32"/>
      <c r="Y161" s="32"/>
    </row>
    <row r="162" spans="1:25" s="35" customFormat="1" ht="10.5" x14ac:dyDescent="0.4">
      <c r="A162" s="33" t="s">
        <v>292</v>
      </c>
      <c r="B162" s="34"/>
      <c r="C162" s="34"/>
      <c r="D162" s="34"/>
      <c r="E162" s="34"/>
      <c r="F162" s="30"/>
      <c r="G162" s="34"/>
      <c r="H162" s="34"/>
      <c r="I162" s="34"/>
      <c r="J162" s="34"/>
      <c r="K162" s="34"/>
      <c r="L162" s="34"/>
      <c r="M162" s="34"/>
      <c r="N162" s="31"/>
      <c r="O162" s="34"/>
      <c r="P162" s="34"/>
      <c r="Q162" s="34"/>
      <c r="R162" s="32"/>
      <c r="S162" s="32"/>
      <c r="T162" s="32"/>
      <c r="U162" s="32"/>
      <c r="V162" s="32"/>
      <c r="W162" s="32"/>
      <c r="X162" s="32"/>
      <c r="Y162" s="32"/>
    </row>
    <row r="163" spans="1:25" x14ac:dyDescent="0.55000000000000004">
      <c r="A163" s="1"/>
      <c r="B163" s="27"/>
      <c r="C163" s="27"/>
      <c r="D163" s="27"/>
      <c r="E163" s="27"/>
      <c r="F163" s="23"/>
      <c r="G163" s="27"/>
      <c r="H163" s="27"/>
      <c r="I163" s="27"/>
      <c r="J163" s="27"/>
      <c r="K163" s="27"/>
      <c r="L163" s="27"/>
      <c r="M163" s="27"/>
      <c r="N163" s="15"/>
      <c r="O163" s="27"/>
      <c r="P163" s="27"/>
      <c r="Q163" s="27"/>
    </row>
    <row r="164" spans="1:25" x14ac:dyDescent="0.55000000000000004">
      <c r="F164" s="23"/>
      <c r="N164" s="15"/>
    </row>
  </sheetData>
  <pageMargins left="0.7" right="0.7" top="0.75" bottom="0.75" header="0.3" footer="0.3"/>
  <pageSetup scale="65" orientation="landscape" r:id="rId1"/>
  <headerFooter>
    <oddHeader>&amp;L&amp;"-,Bold"Program Level Data &amp;C&amp;"-,Bold"Table 37&amp;R&amp;"-,Bold"Graduate Program Enrollment by Gender and Ethnicity</oddHeader>
    <oddFooter xml:space="preserve">&amp;L&amp;"-,Bold"Office of Institutional Research, UMass Boston </oddFooter>
  </headerFooter>
  <rowBreaks count="3" manualBreakCount="3">
    <brk id="45" max="16" man="1"/>
    <brk id="91" max="16" man="1"/>
    <brk id="132" max="16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538"/>
  <sheetViews>
    <sheetView topLeftCell="A221" zoomScaleNormal="100" workbookViewId="0">
      <selection activeCell="C243" sqref="C243"/>
    </sheetView>
  </sheetViews>
  <sheetFormatPr defaultColWidth="8.84765625" defaultRowHeight="15.6" x14ac:dyDescent="0.6"/>
  <cols>
    <col min="1" max="1" width="37.34765625" style="21" customWidth="1"/>
    <col min="2" max="2" width="7.09765625" style="21" customWidth="1"/>
    <col min="3" max="4" width="6.59765625" style="21" bestFit="1" customWidth="1"/>
    <col min="5" max="5" width="10.09765625" style="21" customWidth="1"/>
    <col min="6" max="6" width="7" style="21" customWidth="1"/>
    <col min="7" max="7" width="12.5" style="21" customWidth="1"/>
    <col min="8" max="8" width="6" style="21" customWidth="1"/>
    <col min="9" max="9" width="10.59765625" style="21" customWidth="1"/>
    <col min="10" max="10" width="9.09765625" style="21" customWidth="1"/>
    <col min="11" max="11" width="8.59765625" style="21" customWidth="1"/>
    <col min="12" max="12" width="10" style="21" customWidth="1"/>
    <col min="13" max="13" width="8.59765625" style="21" customWidth="1"/>
    <col min="14" max="14" width="12.59765625" style="21" customWidth="1"/>
    <col min="15" max="15" width="6.59765625" style="21" customWidth="1"/>
    <col min="16" max="16" width="13.59765625" style="21" customWidth="1"/>
    <col min="17" max="17" width="9.84765625" style="78" customWidth="1"/>
    <col min="18" max="20" width="9"/>
  </cols>
  <sheetData>
    <row r="1" spans="1:17" ht="18.3" x14ac:dyDescent="0.7">
      <c r="A1" s="75" t="s">
        <v>293</v>
      </c>
    </row>
    <row r="2" spans="1:17" ht="58.2" thickBot="1" x14ac:dyDescent="0.65">
      <c r="A2" s="9"/>
      <c r="B2" s="13" t="s">
        <v>1</v>
      </c>
      <c r="C2" s="13" t="s">
        <v>158</v>
      </c>
      <c r="D2" s="13" t="s">
        <v>159</v>
      </c>
      <c r="E2" s="13" t="s">
        <v>294</v>
      </c>
      <c r="F2" s="14" t="s">
        <v>295</v>
      </c>
      <c r="G2" s="14" t="s">
        <v>296</v>
      </c>
      <c r="H2" s="14" t="s">
        <v>163</v>
      </c>
      <c r="I2" s="14" t="s">
        <v>297</v>
      </c>
      <c r="J2" s="14" t="s">
        <v>298</v>
      </c>
      <c r="K2" s="14" t="s">
        <v>299</v>
      </c>
      <c r="L2" s="14" t="s">
        <v>300</v>
      </c>
      <c r="M2" s="14" t="s">
        <v>301</v>
      </c>
      <c r="N2" s="14" t="s">
        <v>302</v>
      </c>
      <c r="O2" s="14" t="s">
        <v>170</v>
      </c>
      <c r="P2" s="14" t="s">
        <v>303</v>
      </c>
      <c r="Q2" s="14" t="s">
        <v>160</v>
      </c>
    </row>
    <row r="3" spans="1:17" x14ac:dyDescent="0.6">
      <c r="A3" s="65" t="s">
        <v>172</v>
      </c>
      <c r="B3" s="9"/>
      <c r="C3" s="9"/>
      <c r="D3" s="9"/>
      <c r="E3" s="9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</row>
    <row r="4" spans="1:17" x14ac:dyDescent="0.6">
      <c r="A4" s="16" t="s">
        <v>19</v>
      </c>
      <c r="B4" s="22">
        <v>53</v>
      </c>
      <c r="C4" s="22">
        <v>47</v>
      </c>
      <c r="D4" s="22">
        <v>6</v>
      </c>
      <c r="E4" s="22">
        <v>0</v>
      </c>
      <c r="F4" s="15">
        <f>C4/B4</f>
        <v>0.8867924528301887</v>
      </c>
      <c r="G4" s="22">
        <v>0</v>
      </c>
      <c r="H4" s="22">
        <v>7</v>
      </c>
      <c r="I4" s="22">
        <v>5</v>
      </c>
      <c r="J4" s="22">
        <v>9</v>
      </c>
      <c r="K4" s="22">
        <v>0</v>
      </c>
      <c r="L4" s="22">
        <v>0</v>
      </c>
      <c r="M4" s="22">
        <v>6</v>
      </c>
      <c r="N4" s="15">
        <f t="shared" ref="N4:N37" si="0">(G4+H4+I4+J4+K4+L4+M4)/(G4+H4+I4+J4+K4+L4+M4+O4)</f>
        <v>0.51923076923076927</v>
      </c>
      <c r="O4" s="22">
        <v>25</v>
      </c>
      <c r="P4" s="22">
        <v>0</v>
      </c>
      <c r="Q4" s="22">
        <v>1</v>
      </c>
    </row>
    <row r="5" spans="1:17" x14ac:dyDescent="0.6">
      <c r="A5" s="16" t="s">
        <v>143</v>
      </c>
      <c r="B5" s="22">
        <v>22</v>
      </c>
      <c r="C5" s="22">
        <v>17</v>
      </c>
      <c r="D5" s="22">
        <v>5</v>
      </c>
      <c r="E5" s="22">
        <v>0</v>
      </c>
      <c r="F5" s="15">
        <f>C5/B5</f>
        <v>0.77272727272727271</v>
      </c>
      <c r="G5" s="22">
        <v>0</v>
      </c>
      <c r="H5" s="22">
        <v>0</v>
      </c>
      <c r="I5" s="22">
        <v>1</v>
      </c>
      <c r="J5" s="22">
        <v>1</v>
      </c>
      <c r="K5" s="22">
        <v>0</v>
      </c>
      <c r="L5" s="22">
        <v>0</v>
      </c>
      <c r="M5" s="22">
        <v>3</v>
      </c>
      <c r="N5" s="15">
        <f t="shared" si="0"/>
        <v>0.33333333333333331</v>
      </c>
      <c r="O5" s="22">
        <v>10</v>
      </c>
      <c r="P5" s="22">
        <v>6</v>
      </c>
      <c r="Q5" s="22">
        <v>1</v>
      </c>
    </row>
    <row r="6" spans="1:17" x14ac:dyDescent="0.6">
      <c r="A6" s="16" t="s">
        <v>21</v>
      </c>
      <c r="B6" s="22">
        <v>28</v>
      </c>
      <c r="C6" s="22">
        <v>23</v>
      </c>
      <c r="D6" s="22">
        <v>5</v>
      </c>
      <c r="E6" s="22">
        <v>0</v>
      </c>
      <c r="F6" s="15">
        <f t="shared" ref="F6:F70" si="1">C6/B6</f>
        <v>0.8214285714285714</v>
      </c>
      <c r="G6" s="22">
        <v>1</v>
      </c>
      <c r="H6" s="22">
        <v>1</v>
      </c>
      <c r="I6" s="22">
        <v>1</v>
      </c>
      <c r="J6" s="22">
        <v>1</v>
      </c>
      <c r="K6" s="22">
        <v>0</v>
      </c>
      <c r="L6" s="22">
        <v>0</v>
      </c>
      <c r="M6" s="22">
        <v>1</v>
      </c>
      <c r="N6" s="15">
        <f t="shared" si="0"/>
        <v>0.2</v>
      </c>
      <c r="O6" s="22">
        <v>20</v>
      </c>
      <c r="P6" s="22">
        <v>1</v>
      </c>
      <c r="Q6" s="22">
        <v>2</v>
      </c>
    </row>
    <row r="7" spans="1:17" x14ac:dyDescent="0.6">
      <c r="A7" s="18" t="s">
        <v>304</v>
      </c>
      <c r="B7" s="40">
        <f>SUM(B4:B6)</f>
        <v>103</v>
      </c>
      <c r="C7" s="40">
        <f t="shared" ref="C7:E7" si="2">SUM(C4:C6)</f>
        <v>87</v>
      </c>
      <c r="D7" s="40">
        <f t="shared" si="2"/>
        <v>16</v>
      </c>
      <c r="E7" s="40">
        <f t="shared" si="2"/>
        <v>0</v>
      </c>
      <c r="F7" s="49">
        <f t="shared" si="1"/>
        <v>0.84466019417475724</v>
      </c>
      <c r="G7" s="40">
        <f>SUM(G4:G6)</f>
        <v>1</v>
      </c>
      <c r="H7" s="40">
        <f t="shared" ref="H7:M7" si="3">SUM(H4:H6)</f>
        <v>8</v>
      </c>
      <c r="I7" s="40">
        <f t="shared" si="3"/>
        <v>7</v>
      </c>
      <c r="J7" s="40">
        <f t="shared" si="3"/>
        <v>11</v>
      </c>
      <c r="K7" s="40">
        <f t="shared" si="3"/>
        <v>0</v>
      </c>
      <c r="L7" s="40">
        <f t="shared" si="3"/>
        <v>0</v>
      </c>
      <c r="M7" s="40">
        <f t="shared" si="3"/>
        <v>10</v>
      </c>
      <c r="N7" s="49">
        <f t="shared" si="0"/>
        <v>0.40217391304347827</v>
      </c>
      <c r="O7" s="40">
        <f>SUM(O4:O6)</f>
        <v>55</v>
      </c>
      <c r="P7" s="40">
        <f t="shared" ref="P7:Q7" si="4">SUM(P4:P6)</f>
        <v>7</v>
      </c>
      <c r="Q7" s="40">
        <f t="shared" si="4"/>
        <v>4</v>
      </c>
    </row>
    <row r="8" spans="1:17" x14ac:dyDescent="0.6">
      <c r="A8" s="16" t="s">
        <v>23</v>
      </c>
      <c r="B8" s="22">
        <v>20</v>
      </c>
      <c r="C8" s="22">
        <v>12</v>
      </c>
      <c r="D8" s="22">
        <v>8</v>
      </c>
      <c r="E8" s="22">
        <v>0</v>
      </c>
      <c r="F8" s="15">
        <f t="shared" si="1"/>
        <v>0.6</v>
      </c>
      <c r="G8" s="22">
        <v>0</v>
      </c>
      <c r="H8" s="22">
        <v>0</v>
      </c>
      <c r="I8" s="22">
        <v>2</v>
      </c>
      <c r="J8" s="22">
        <v>2</v>
      </c>
      <c r="K8" s="22">
        <v>0</v>
      </c>
      <c r="L8" s="22">
        <v>0</v>
      </c>
      <c r="M8" s="22">
        <v>1</v>
      </c>
      <c r="N8" s="15">
        <f t="shared" si="0"/>
        <v>0.27777777777777779</v>
      </c>
      <c r="O8" s="22">
        <v>13</v>
      </c>
      <c r="P8" s="22">
        <v>0</v>
      </c>
      <c r="Q8" s="22">
        <v>2</v>
      </c>
    </row>
    <row r="9" spans="1:17" x14ac:dyDescent="0.6">
      <c r="A9" s="16" t="s">
        <v>24</v>
      </c>
      <c r="B9" s="22">
        <v>15</v>
      </c>
      <c r="C9" s="22">
        <v>6</v>
      </c>
      <c r="D9" s="22">
        <v>9</v>
      </c>
      <c r="E9" s="22">
        <v>0</v>
      </c>
      <c r="F9" s="15">
        <f t="shared" si="1"/>
        <v>0.4</v>
      </c>
      <c r="G9" s="22">
        <v>0</v>
      </c>
      <c r="H9" s="22">
        <v>2</v>
      </c>
      <c r="I9" s="22">
        <v>2</v>
      </c>
      <c r="J9" s="22">
        <v>2</v>
      </c>
      <c r="K9" s="22">
        <v>0</v>
      </c>
      <c r="L9" s="22">
        <v>0</v>
      </c>
      <c r="M9" s="22">
        <v>0</v>
      </c>
      <c r="N9" s="15">
        <f t="shared" si="0"/>
        <v>0.46153846153846156</v>
      </c>
      <c r="O9" s="22">
        <v>7</v>
      </c>
      <c r="P9" s="22">
        <v>2</v>
      </c>
      <c r="Q9" s="22">
        <v>0</v>
      </c>
    </row>
    <row r="10" spans="1:17" x14ac:dyDescent="0.6">
      <c r="A10" s="16" t="s">
        <v>25</v>
      </c>
      <c r="B10" s="22">
        <v>151</v>
      </c>
      <c r="C10" s="22">
        <v>105</v>
      </c>
      <c r="D10" s="22">
        <v>45</v>
      </c>
      <c r="E10" s="22">
        <v>1</v>
      </c>
      <c r="F10" s="15">
        <f t="shared" si="1"/>
        <v>0.69536423841059603</v>
      </c>
      <c r="G10" s="22">
        <v>1</v>
      </c>
      <c r="H10" s="22">
        <v>7</v>
      </c>
      <c r="I10" s="22">
        <v>7</v>
      </c>
      <c r="J10" s="22">
        <v>11</v>
      </c>
      <c r="K10" s="22">
        <v>3</v>
      </c>
      <c r="L10" s="22">
        <v>0</v>
      </c>
      <c r="M10" s="22">
        <v>7</v>
      </c>
      <c r="N10" s="15">
        <f t="shared" si="0"/>
        <v>0.27272727272727271</v>
      </c>
      <c r="O10" s="22">
        <v>96</v>
      </c>
      <c r="P10" s="22">
        <v>7</v>
      </c>
      <c r="Q10" s="22">
        <v>12</v>
      </c>
    </row>
    <row r="11" spans="1:17" x14ac:dyDescent="0.6">
      <c r="A11" s="16" t="s">
        <v>26</v>
      </c>
      <c r="B11" s="22">
        <v>13</v>
      </c>
      <c r="C11" s="22">
        <v>9</v>
      </c>
      <c r="D11" s="22">
        <v>4</v>
      </c>
      <c r="E11" s="22">
        <v>0</v>
      </c>
      <c r="F11" s="15">
        <f t="shared" si="1"/>
        <v>0.69230769230769229</v>
      </c>
      <c r="G11" s="22">
        <v>0</v>
      </c>
      <c r="H11" s="22">
        <v>1</v>
      </c>
      <c r="I11" s="22">
        <v>0</v>
      </c>
      <c r="J11" s="22">
        <v>3</v>
      </c>
      <c r="K11" s="22">
        <v>0</v>
      </c>
      <c r="L11" s="22">
        <v>0</v>
      </c>
      <c r="M11" s="22">
        <v>1</v>
      </c>
      <c r="N11" s="15">
        <f t="shared" si="0"/>
        <v>0.38461538461538464</v>
      </c>
      <c r="O11" s="22">
        <v>8</v>
      </c>
      <c r="P11" s="22">
        <v>0</v>
      </c>
      <c r="Q11" s="22">
        <v>0</v>
      </c>
    </row>
    <row r="12" spans="1:17" x14ac:dyDescent="0.6">
      <c r="A12" s="16" t="s">
        <v>27</v>
      </c>
      <c r="B12" s="22">
        <v>26</v>
      </c>
      <c r="C12" s="22">
        <v>17</v>
      </c>
      <c r="D12" s="22">
        <v>9</v>
      </c>
      <c r="E12" s="22">
        <v>0</v>
      </c>
      <c r="F12" s="15">
        <f t="shared" si="1"/>
        <v>0.65384615384615385</v>
      </c>
      <c r="G12" s="22">
        <v>0</v>
      </c>
      <c r="H12" s="22">
        <v>1</v>
      </c>
      <c r="I12" s="22">
        <v>1</v>
      </c>
      <c r="J12" s="22">
        <v>0</v>
      </c>
      <c r="K12" s="22">
        <v>0</v>
      </c>
      <c r="L12" s="22">
        <v>0</v>
      </c>
      <c r="M12" s="22">
        <v>2</v>
      </c>
      <c r="N12" s="15">
        <f t="shared" si="0"/>
        <v>0.17391304347826086</v>
      </c>
      <c r="O12" s="22">
        <v>19</v>
      </c>
      <c r="P12" s="22">
        <v>1</v>
      </c>
      <c r="Q12" s="22">
        <v>2</v>
      </c>
    </row>
    <row r="13" spans="1:17" x14ac:dyDescent="0.6">
      <c r="A13" s="16" t="s">
        <v>29</v>
      </c>
      <c r="B13" s="22">
        <v>59</v>
      </c>
      <c r="C13" s="22">
        <v>38</v>
      </c>
      <c r="D13" s="22">
        <v>21</v>
      </c>
      <c r="E13" s="22">
        <v>0</v>
      </c>
      <c r="F13" s="15">
        <f t="shared" si="1"/>
        <v>0.64406779661016944</v>
      </c>
      <c r="G13" s="22">
        <v>0</v>
      </c>
      <c r="H13" s="22">
        <v>0</v>
      </c>
      <c r="I13" s="22">
        <v>3</v>
      </c>
      <c r="J13" s="22">
        <v>3</v>
      </c>
      <c r="K13" s="22">
        <v>0</v>
      </c>
      <c r="L13" s="22">
        <v>0</v>
      </c>
      <c r="M13" s="22">
        <v>3</v>
      </c>
      <c r="N13" s="15">
        <f t="shared" si="0"/>
        <v>0.16666666666666666</v>
      </c>
      <c r="O13" s="22">
        <v>45</v>
      </c>
      <c r="P13" s="22">
        <v>5</v>
      </c>
      <c r="Q13" s="22">
        <v>0</v>
      </c>
    </row>
    <row r="14" spans="1:17" x14ac:dyDescent="0.6">
      <c r="A14" s="16" t="s">
        <v>30</v>
      </c>
      <c r="B14" s="22">
        <v>49</v>
      </c>
      <c r="C14" s="22">
        <v>32</v>
      </c>
      <c r="D14" s="22">
        <v>17</v>
      </c>
      <c r="E14" s="22">
        <v>0</v>
      </c>
      <c r="F14" s="15">
        <f t="shared" si="1"/>
        <v>0.65306122448979587</v>
      </c>
      <c r="G14" s="22">
        <v>0</v>
      </c>
      <c r="H14" s="22">
        <v>0</v>
      </c>
      <c r="I14" s="22">
        <v>1</v>
      </c>
      <c r="J14" s="22">
        <v>1</v>
      </c>
      <c r="K14" s="22">
        <v>0</v>
      </c>
      <c r="L14" s="22">
        <v>0</v>
      </c>
      <c r="M14" s="22">
        <v>2</v>
      </c>
      <c r="N14" s="15">
        <f t="shared" si="0"/>
        <v>8.8888888888888892E-2</v>
      </c>
      <c r="O14" s="22">
        <v>41</v>
      </c>
      <c r="P14" s="22">
        <v>1</v>
      </c>
      <c r="Q14" s="22">
        <v>3</v>
      </c>
    </row>
    <row r="15" spans="1:17" x14ac:dyDescent="0.6">
      <c r="A15" s="16" t="s">
        <v>31</v>
      </c>
      <c r="B15" s="22">
        <v>1</v>
      </c>
      <c r="C15" s="22">
        <v>0</v>
      </c>
      <c r="D15" s="22">
        <v>1</v>
      </c>
      <c r="E15" s="22">
        <v>0</v>
      </c>
      <c r="F15" s="15">
        <f t="shared" si="1"/>
        <v>0</v>
      </c>
      <c r="G15" s="22">
        <v>0</v>
      </c>
      <c r="H15" s="22">
        <v>0</v>
      </c>
      <c r="I15" s="22">
        <v>0</v>
      </c>
      <c r="J15" s="22">
        <v>0</v>
      </c>
      <c r="K15" s="22">
        <v>0</v>
      </c>
      <c r="L15" s="22">
        <v>0</v>
      </c>
      <c r="M15" s="22">
        <v>0</v>
      </c>
      <c r="N15" s="15">
        <f t="shared" si="0"/>
        <v>0</v>
      </c>
      <c r="O15" s="22">
        <v>1</v>
      </c>
      <c r="P15" s="22">
        <v>0</v>
      </c>
      <c r="Q15" s="22">
        <v>0</v>
      </c>
    </row>
    <row r="16" spans="1:17" x14ac:dyDescent="0.6">
      <c r="A16" s="62" t="s">
        <v>305</v>
      </c>
      <c r="B16" s="22">
        <v>6</v>
      </c>
      <c r="C16" s="22">
        <v>5</v>
      </c>
      <c r="D16" s="22">
        <v>1</v>
      </c>
      <c r="E16" s="22">
        <v>0</v>
      </c>
      <c r="F16" s="15">
        <f t="shared" si="1"/>
        <v>0.83333333333333337</v>
      </c>
      <c r="G16" s="22">
        <v>0</v>
      </c>
      <c r="H16" s="22">
        <v>0</v>
      </c>
      <c r="I16" s="22">
        <v>1</v>
      </c>
      <c r="J16" s="22">
        <v>0</v>
      </c>
      <c r="K16" s="22">
        <v>0</v>
      </c>
      <c r="L16" s="22">
        <v>0</v>
      </c>
      <c r="M16" s="22">
        <v>0</v>
      </c>
      <c r="N16" s="15">
        <f t="shared" si="0"/>
        <v>0.16666666666666666</v>
      </c>
      <c r="O16" s="22">
        <v>5</v>
      </c>
      <c r="P16" s="22">
        <v>0</v>
      </c>
      <c r="Q16" s="22">
        <v>0</v>
      </c>
    </row>
    <row r="17" spans="1:17" x14ac:dyDescent="0.6">
      <c r="A17" s="62" t="s">
        <v>306</v>
      </c>
      <c r="B17" s="22">
        <v>44</v>
      </c>
      <c r="C17" s="22">
        <v>16</v>
      </c>
      <c r="D17" s="22">
        <v>28</v>
      </c>
      <c r="E17" s="22">
        <v>0</v>
      </c>
      <c r="F17" s="15">
        <f t="shared" si="1"/>
        <v>0.36363636363636365</v>
      </c>
      <c r="G17" s="22">
        <v>0</v>
      </c>
      <c r="H17" s="22">
        <v>2</v>
      </c>
      <c r="I17" s="22">
        <v>2</v>
      </c>
      <c r="J17" s="22">
        <v>1</v>
      </c>
      <c r="K17" s="22">
        <v>0</v>
      </c>
      <c r="L17" s="22">
        <v>0</v>
      </c>
      <c r="M17" s="22">
        <v>0</v>
      </c>
      <c r="N17" s="15">
        <f t="shared" si="0"/>
        <v>0.12195121951219512</v>
      </c>
      <c r="O17" s="22">
        <v>36</v>
      </c>
      <c r="P17" s="22">
        <v>0</v>
      </c>
      <c r="Q17" s="22">
        <v>3</v>
      </c>
    </row>
    <row r="18" spans="1:17" x14ac:dyDescent="0.6">
      <c r="A18" s="62" t="s">
        <v>307</v>
      </c>
      <c r="B18" s="22">
        <v>17</v>
      </c>
      <c r="C18" s="22">
        <v>17</v>
      </c>
      <c r="D18" s="22">
        <v>0</v>
      </c>
      <c r="E18" s="22">
        <v>0</v>
      </c>
      <c r="F18" s="15">
        <f t="shared" si="1"/>
        <v>1</v>
      </c>
      <c r="G18" s="22">
        <v>0</v>
      </c>
      <c r="H18" s="22">
        <v>0</v>
      </c>
      <c r="I18" s="22">
        <v>0</v>
      </c>
      <c r="J18" s="22">
        <v>1</v>
      </c>
      <c r="K18" s="22">
        <v>0</v>
      </c>
      <c r="L18" s="22">
        <v>0</v>
      </c>
      <c r="M18" s="22">
        <v>1</v>
      </c>
      <c r="N18" s="15">
        <f t="shared" si="0"/>
        <v>0.125</v>
      </c>
      <c r="O18" s="22">
        <v>14</v>
      </c>
      <c r="P18" s="22">
        <v>0</v>
      </c>
      <c r="Q18" s="22">
        <v>1</v>
      </c>
    </row>
    <row r="19" spans="1:17" x14ac:dyDescent="0.6">
      <c r="A19" s="62" t="s">
        <v>308</v>
      </c>
      <c r="B19" s="22">
        <v>4</v>
      </c>
      <c r="C19" s="22">
        <v>2</v>
      </c>
      <c r="D19" s="22">
        <v>2</v>
      </c>
      <c r="E19" s="22">
        <v>0</v>
      </c>
      <c r="F19" s="15">
        <f t="shared" si="1"/>
        <v>0.5</v>
      </c>
      <c r="G19" s="22">
        <v>0</v>
      </c>
      <c r="H19" s="22">
        <v>0</v>
      </c>
      <c r="I19" s="22">
        <v>0</v>
      </c>
      <c r="J19" s="22">
        <v>1</v>
      </c>
      <c r="K19" s="22">
        <v>0</v>
      </c>
      <c r="L19" s="22">
        <v>0</v>
      </c>
      <c r="M19" s="22">
        <v>0</v>
      </c>
      <c r="N19" s="15">
        <f t="shared" si="0"/>
        <v>0.25</v>
      </c>
      <c r="O19" s="22">
        <v>3</v>
      </c>
      <c r="P19" s="22">
        <v>0</v>
      </c>
      <c r="Q19" s="22">
        <v>0</v>
      </c>
    </row>
    <row r="20" spans="1:17" x14ac:dyDescent="0.6">
      <c r="A20" s="62" t="s">
        <v>1</v>
      </c>
      <c r="B20" s="22">
        <v>72</v>
      </c>
      <c r="C20" s="22">
        <v>40</v>
      </c>
      <c r="D20" s="22">
        <v>32</v>
      </c>
      <c r="E20" s="22">
        <v>0</v>
      </c>
      <c r="F20" s="15">
        <f t="shared" si="1"/>
        <v>0.55555555555555558</v>
      </c>
      <c r="G20" s="22">
        <v>0</v>
      </c>
      <c r="H20" s="22">
        <v>2</v>
      </c>
      <c r="I20" s="22">
        <v>3</v>
      </c>
      <c r="J20" s="22">
        <v>3</v>
      </c>
      <c r="K20" s="22">
        <v>0</v>
      </c>
      <c r="L20" s="22">
        <v>0</v>
      </c>
      <c r="M20" s="22">
        <v>1</v>
      </c>
      <c r="N20" s="15">
        <f t="shared" si="0"/>
        <v>0.13235294117647059</v>
      </c>
      <c r="O20" s="22">
        <v>59</v>
      </c>
      <c r="P20" s="22">
        <v>0</v>
      </c>
      <c r="Q20" s="22">
        <v>4</v>
      </c>
    </row>
    <row r="21" spans="1:17" x14ac:dyDescent="0.6">
      <c r="A21" s="16" t="s">
        <v>173</v>
      </c>
      <c r="B21" s="22">
        <v>25</v>
      </c>
      <c r="C21" s="22">
        <v>20</v>
      </c>
      <c r="D21" s="22">
        <v>5</v>
      </c>
      <c r="E21" s="22">
        <v>0</v>
      </c>
      <c r="F21" s="15">
        <f t="shared" si="1"/>
        <v>0.8</v>
      </c>
      <c r="G21" s="22">
        <v>0</v>
      </c>
      <c r="H21" s="22">
        <v>3</v>
      </c>
      <c r="I21" s="22">
        <v>3</v>
      </c>
      <c r="J21" s="22">
        <v>9</v>
      </c>
      <c r="K21" s="22">
        <v>0</v>
      </c>
      <c r="L21" s="22">
        <v>0</v>
      </c>
      <c r="M21" s="22">
        <v>1</v>
      </c>
      <c r="N21" s="15">
        <f t="shared" si="0"/>
        <v>0.66666666666666663</v>
      </c>
      <c r="O21" s="22">
        <v>8</v>
      </c>
      <c r="P21" s="22">
        <v>0</v>
      </c>
      <c r="Q21" s="22">
        <v>1</v>
      </c>
    </row>
    <row r="22" spans="1:17" x14ac:dyDescent="0.6">
      <c r="A22" s="16" t="s">
        <v>32</v>
      </c>
      <c r="B22" s="22">
        <v>14</v>
      </c>
      <c r="C22" s="22">
        <v>8</v>
      </c>
      <c r="D22" s="22">
        <v>6</v>
      </c>
      <c r="E22" s="22">
        <v>0</v>
      </c>
      <c r="F22" s="15">
        <f>C22/B22</f>
        <v>0.5714285714285714</v>
      </c>
      <c r="G22" s="22">
        <v>0</v>
      </c>
      <c r="H22" s="22">
        <v>1</v>
      </c>
      <c r="I22" s="22">
        <v>0</v>
      </c>
      <c r="J22" s="22">
        <v>0</v>
      </c>
      <c r="K22" s="22">
        <v>0</v>
      </c>
      <c r="L22" s="22">
        <v>0</v>
      </c>
      <c r="M22" s="22">
        <v>0</v>
      </c>
      <c r="N22" s="15">
        <f>(G22+H22+I22+J22+K22+L22+M22)/(G22+H22+I22+J22+K22+L22+M22+O22)</f>
        <v>8.3333333333333329E-2</v>
      </c>
      <c r="O22" s="22">
        <v>11</v>
      </c>
      <c r="P22" s="22">
        <v>0</v>
      </c>
      <c r="Q22" s="22">
        <v>2</v>
      </c>
    </row>
    <row r="23" spans="1:17" x14ac:dyDescent="0.6">
      <c r="A23" s="62" t="s">
        <v>309</v>
      </c>
      <c r="B23" s="22">
        <v>5</v>
      </c>
      <c r="C23" s="22">
        <v>2</v>
      </c>
      <c r="D23" s="22">
        <v>3</v>
      </c>
      <c r="E23" s="22">
        <v>0</v>
      </c>
      <c r="F23" s="15">
        <f t="shared" si="1"/>
        <v>0.4</v>
      </c>
      <c r="G23" s="22">
        <v>0</v>
      </c>
      <c r="H23" s="22">
        <v>0</v>
      </c>
      <c r="I23" s="22">
        <v>0</v>
      </c>
      <c r="J23" s="22">
        <v>0</v>
      </c>
      <c r="K23" s="22">
        <v>0</v>
      </c>
      <c r="L23" s="22">
        <v>0</v>
      </c>
      <c r="M23" s="22">
        <v>0</v>
      </c>
      <c r="N23" s="15">
        <f t="shared" si="0"/>
        <v>0</v>
      </c>
      <c r="O23" s="22">
        <v>3</v>
      </c>
      <c r="P23" s="22">
        <v>0</v>
      </c>
      <c r="Q23" s="22">
        <v>2</v>
      </c>
    </row>
    <row r="24" spans="1:17" x14ac:dyDescent="0.6">
      <c r="A24" s="62" t="s">
        <v>310</v>
      </c>
      <c r="B24" s="22">
        <v>1</v>
      </c>
      <c r="C24" s="22">
        <v>1</v>
      </c>
      <c r="D24" s="22">
        <v>0</v>
      </c>
      <c r="E24" s="22">
        <v>0</v>
      </c>
      <c r="F24" s="15">
        <f t="shared" si="1"/>
        <v>1</v>
      </c>
      <c r="G24" s="22">
        <v>0</v>
      </c>
      <c r="H24" s="22">
        <v>0</v>
      </c>
      <c r="I24" s="22">
        <v>0</v>
      </c>
      <c r="J24" s="22">
        <v>0</v>
      </c>
      <c r="K24" s="22">
        <v>0</v>
      </c>
      <c r="L24" s="22">
        <v>0</v>
      </c>
      <c r="M24" s="22">
        <v>0</v>
      </c>
      <c r="N24" s="15">
        <f t="shared" si="0"/>
        <v>0</v>
      </c>
      <c r="O24" s="22">
        <v>1</v>
      </c>
      <c r="P24" s="22">
        <v>0</v>
      </c>
      <c r="Q24" s="22">
        <v>0</v>
      </c>
    </row>
    <row r="25" spans="1:17" x14ac:dyDescent="0.6">
      <c r="A25" s="62" t="s">
        <v>311</v>
      </c>
      <c r="B25" s="22">
        <v>8</v>
      </c>
      <c r="C25" s="22">
        <v>5</v>
      </c>
      <c r="D25" s="22">
        <v>3</v>
      </c>
      <c r="E25" s="22">
        <v>0</v>
      </c>
      <c r="F25" s="15">
        <f t="shared" si="1"/>
        <v>0.625</v>
      </c>
      <c r="G25" s="22">
        <v>0</v>
      </c>
      <c r="H25" s="22">
        <v>1</v>
      </c>
      <c r="I25" s="22">
        <v>0</v>
      </c>
      <c r="J25" s="22">
        <v>0</v>
      </c>
      <c r="K25" s="22">
        <v>0</v>
      </c>
      <c r="L25" s="22">
        <v>0</v>
      </c>
      <c r="M25" s="22">
        <v>0</v>
      </c>
      <c r="N25" s="15">
        <f t="shared" si="0"/>
        <v>0.125</v>
      </c>
      <c r="O25" s="22">
        <v>7</v>
      </c>
      <c r="P25" s="22">
        <v>0</v>
      </c>
      <c r="Q25" s="22">
        <v>0</v>
      </c>
    </row>
    <row r="26" spans="1:17" x14ac:dyDescent="0.6">
      <c r="A26" s="16" t="s">
        <v>174</v>
      </c>
      <c r="B26" s="22">
        <v>13</v>
      </c>
      <c r="C26" s="22">
        <v>11</v>
      </c>
      <c r="D26" s="22">
        <v>2</v>
      </c>
      <c r="E26" s="22">
        <v>0</v>
      </c>
      <c r="F26" s="15">
        <f t="shared" si="1"/>
        <v>0.84615384615384615</v>
      </c>
      <c r="G26" s="22">
        <v>0</v>
      </c>
      <c r="H26" s="22">
        <v>4</v>
      </c>
      <c r="I26" s="22">
        <v>1</v>
      </c>
      <c r="J26" s="22">
        <v>4</v>
      </c>
      <c r="K26" s="22">
        <v>1</v>
      </c>
      <c r="L26" s="22">
        <v>0</v>
      </c>
      <c r="M26" s="22">
        <v>1</v>
      </c>
      <c r="N26" s="15">
        <f t="shared" si="0"/>
        <v>0.91666666666666663</v>
      </c>
      <c r="O26" s="22">
        <v>1</v>
      </c>
      <c r="P26" s="22">
        <v>1</v>
      </c>
      <c r="Q26" s="22">
        <v>0</v>
      </c>
    </row>
    <row r="27" spans="1:17" x14ac:dyDescent="0.6">
      <c r="A27" s="17" t="s">
        <v>312</v>
      </c>
      <c r="B27" s="40">
        <f>B8+B9+B10+B11+B12+B13+B14+B20+B21+B22+B26</f>
        <v>457</v>
      </c>
      <c r="C27" s="40">
        <f>C8+C9+C10+C11+C12+C13+C14+C20+C21+C22+C26</f>
        <v>298</v>
      </c>
      <c r="D27" s="40">
        <f>D8+D9+D10+D11+D12+D13+D14+D20+D21+D22+D26</f>
        <v>158</v>
      </c>
      <c r="E27" s="40">
        <f>E8+E9+E10+E11+E12+E13+E14+E20+E21+E22+E26</f>
        <v>1</v>
      </c>
      <c r="F27" s="49">
        <f t="shared" si="1"/>
        <v>0.65207877461706787</v>
      </c>
      <c r="G27" s="40">
        <f t="shared" ref="G27:M27" si="5">G8+G9+G10+G11+G13+G12+G14+G20+G21+G22+G26</f>
        <v>1</v>
      </c>
      <c r="H27" s="40">
        <f t="shared" si="5"/>
        <v>21</v>
      </c>
      <c r="I27" s="40">
        <f t="shared" si="5"/>
        <v>23</v>
      </c>
      <c r="J27" s="40">
        <f t="shared" si="5"/>
        <v>38</v>
      </c>
      <c r="K27" s="40">
        <f t="shared" si="5"/>
        <v>4</v>
      </c>
      <c r="L27" s="40">
        <f t="shared" si="5"/>
        <v>0</v>
      </c>
      <c r="M27" s="40">
        <f t="shared" si="5"/>
        <v>19</v>
      </c>
      <c r="N27" s="49">
        <f t="shared" si="0"/>
        <v>0.2560386473429952</v>
      </c>
      <c r="O27" s="40">
        <f>O8+O9+O10+O11+O13+O12+O14+O20+O21+O22+O26</f>
        <v>308</v>
      </c>
      <c r="P27" s="40">
        <f>P8+P9+P10+P11+P13+P12+P14+P20+P21+P22+P26</f>
        <v>17</v>
      </c>
      <c r="Q27" s="40">
        <f>Q8+Q9+Q10+Q11+Q13+Q12+Q14+Q20+Q21+Q22+Q26</f>
        <v>26</v>
      </c>
    </row>
    <row r="28" spans="1:17" x14ac:dyDescent="0.6">
      <c r="A28" s="16" t="s">
        <v>138</v>
      </c>
      <c r="B28" s="22">
        <v>4</v>
      </c>
      <c r="C28" s="22">
        <v>4</v>
      </c>
      <c r="D28" s="22">
        <v>0</v>
      </c>
      <c r="E28" s="22">
        <v>0</v>
      </c>
      <c r="F28" s="15">
        <f>C28/B28</f>
        <v>1</v>
      </c>
      <c r="G28" s="22">
        <v>0</v>
      </c>
      <c r="H28" s="22">
        <v>0</v>
      </c>
      <c r="I28" s="22">
        <v>1</v>
      </c>
      <c r="J28" s="22">
        <v>1</v>
      </c>
      <c r="K28" s="22">
        <v>0</v>
      </c>
      <c r="L28" s="22">
        <v>0</v>
      </c>
      <c r="M28" s="22">
        <v>0</v>
      </c>
      <c r="N28" s="15">
        <f>(G28+H28+I28+J28+K28+L28+M28)/(G28+H28+I28+J28+K28+L28+M28+O28)</f>
        <v>0.5</v>
      </c>
      <c r="O28" s="22">
        <v>2</v>
      </c>
      <c r="P28" s="22">
        <v>0</v>
      </c>
      <c r="Q28" s="22">
        <v>0</v>
      </c>
    </row>
    <row r="29" spans="1:17" x14ac:dyDescent="0.6">
      <c r="A29" s="62" t="s">
        <v>313</v>
      </c>
      <c r="B29" s="22">
        <v>2</v>
      </c>
      <c r="C29" s="22">
        <v>2</v>
      </c>
      <c r="D29" s="22">
        <v>0</v>
      </c>
      <c r="E29" s="22">
        <v>0</v>
      </c>
      <c r="F29" s="15">
        <f t="shared" si="1"/>
        <v>1</v>
      </c>
      <c r="G29" s="22">
        <v>0</v>
      </c>
      <c r="H29" s="22">
        <v>0</v>
      </c>
      <c r="I29" s="22">
        <v>1</v>
      </c>
      <c r="J29" s="22">
        <v>1</v>
      </c>
      <c r="K29" s="22">
        <v>0</v>
      </c>
      <c r="L29" s="22">
        <v>0</v>
      </c>
      <c r="M29" s="22">
        <v>0</v>
      </c>
      <c r="N29" s="15">
        <f t="shared" si="0"/>
        <v>1</v>
      </c>
      <c r="O29" s="22">
        <v>0</v>
      </c>
      <c r="P29" s="22">
        <v>0</v>
      </c>
      <c r="Q29" s="22">
        <v>0</v>
      </c>
    </row>
    <row r="30" spans="1:17" x14ac:dyDescent="0.6">
      <c r="A30" s="62" t="s">
        <v>305</v>
      </c>
      <c r="B30" s="22">
        <v>1</v>
      </c>
      <c r="C30" s="22">
        <v>1</v>
      </c>
      <c r="D30" s="22">
        <v>0</v>
      </c>
      <c r="E30" s="22">
        <v>0</v>
      </c>
      <c r="F30" s="15">
        <f t="shared" si="1"/>
        <v>1</v>
      </c>
      <c r="G30" s="22">
        <v>0</v>
      </c>
      <c r="H30" s="22">
        <v>0</v>
      </c>
      <c r="I30" s="22">
        <v>0</v>
      </c>
      <c r="J30" s="22">
        <v>0</v>
      </c>
      <c r="K30" s="22">
        <v>0</v>
      </c>
      <c r="L30" s="22">
        <v>0</v>
      </c>
      <c r="M30" s="22">
        <v>0</v>
      </c>
      <c r="N30" s="15">
        <f t="shared" si="0"/>
        <v>0</v>
      </c>
      <c r="O30" s="22">
        <v>1</v>
      </c>
      <c r="P30" s="22">
        <v>0</v>
      </c>
      <c r="Q30" s="22">
        <v>0</v>
      </c>
    </row>
    <row r="31" spans="1:17" x14ac:dyDescent="0.6">
      <c r="A31" s="62" t="s">
        <v>307</v>
      </c>
      <c r="B31" s="22">
        <v>1</v>
      </c>
      <c r="C31" s="22">
        <v>1</v>
      </c>
      <c r="D31" s="22">
        <v>0</v>
      </c>
      <c r="E31" s="22">
        <v>0</v>
      </c>
      <c r="F31" s="15">
        <f t="shared" si="1"/>
        <v>1</v>
      </c>
      <c r="G31" s="22">
        <v>0</v>
      </c>
      <c r="H31" s="22">
        <v>0</v>
      </c>
      <c r="I31" s="22">
        <v>0</v>
      </c>
      <c r="J31" s="22">
        <v>0</v>
      </c>
      <c r="K31" s="22">
        <v>0</v>
      </c>
      <c r="L31" s="22">
        <v>0</v>
      </c>
      <c r="M31" s="22">
        <v>0</v>
      </c>
      <c r="N31" s="15">
        <f t="shared" si="0"/>
        <v>0</v>
      </c>
      <c r="O31" s="22">
        <v>1</v>
      </c>
      <c r="P31" s="22">
        <v>0</v>
      </c>
      <c r="Q31" s="22">
        <v>0</v>
      </c>
    </row>
    <row r="32" spans="1:17" x14ac:dyDescent="0.6">
      <c r="A32" s="16" t="s">
        <v>176</v>
      </c>
      <c r="B32" s="22">
        <v>7</v>
      </c>
      <c r="C32" s="22">
        <v>7</v>
      </c>
      <c r="D32" s="22">
        <v>0</v>
      </c>
      <c r="E32" s="22">
        <v>0</v>
      </c>
      <c r="F32" s="15">
        <f>C32/B32</f>
        <v>1</v>
      </c>
      <c r="G32" s="22">
        <v>0</v>
      </c>
      <c r="H32" s="22">
        <v>1</v>
      </c>
      <c r="I32" s="22">
        <v>1</v>
      </c>
      <c r="J32" s="22">
        <v>2</v>
      </c>
      <c r="K32" s="22">
        <v>0</v>
      </c>
      <c r="L32" s="22">
        <v>0</v>
      </c>
      <c r="M32" s="22">
        <v>0</v>
      </c>
      <c r="N32" s="15">
        <f>(G32+H32+I32+J32+K32+L32+M32)/(G32+H32+I32+J32+K32+L32+M32+O32)</f>
        <v>0.66666666666666663</v>
      </c>
      <c r="O32" s="22">
        <v>2</v>
      </c>
      <c r="P32" s="22">
        <v>0</v>
      </c>
      <c r="Q32" s="22">
        <v>1</v>
      </c>
    </row>
    <row r="33" spans="1:17" x14ac:dyDescent="0.6">
      <c r="A33" s="62" t="s">
        <v>313</v>
      </c>
      <c r="B33" s="22">
        <v>6</v>
      </c>
      <c r="C33" s="22">
        <v>6</v>
      </c>
      <c r="D33" s="22">
        <v>0</v>
      </c>
      <c r="E33" s="22">
        <v>0</v>
      </c>
      <c r="F33" s="15">
        <f t="shared" si="1"/>
        <v>1</v>
      </c>
      <c r="G33" s="22">
        <v>0</v>
      </c>
      <c r="H33" s="22">
        <v>1</v>
      </c>
      <c r="I33" s="22">
        <v>0</v>
      </c>
      <c r="J33" s="22">
        <v>2</v>
      </c>
      <c r="K33" s="22">
        <v>0</v>
      </c>
      <c r="L33" s="22">
        <v>0</v>
      </c>
      <c r="M33" s="22">
        <v>0</v>
      </c>
      <c r="N33" s="15">
        <f t="shared" si="0"/>
        <v>0.6</v>
      </c>
      <c r="O33" s="22">
        <v>2</v>
      </c>
      <c r="P33" s="22">
        <v>0</v>
      </c>
      <c r="Q33" s="22">
        <v>1</v>
      </c>
    </row>
    <row r="34" spans="1:17" x14ac:dyDescent="0.6">
      <c r="A34" s="62" t="s">
        <v>314</v>
      </c>
      <c r="B34" s="22">
        <v>1</v>
      </c>
      <c r="C34" s="22">
        <v>1</v>
      </c>
      <c r="D34" s="22">
        <v>0</v>
      </c>
      <c r="E34" s="22">
        <v>0</v>
      </c>
      <c r="F34" s="15">
        <f t="shared" si="1"/>
        <v>1</v>
      </c>
      <c r="G34" s="22">
        <v>0</v>
      </c>
      <c r="H34" s="22">
        <v>0</v>
      </c>
      <c r="I34" s="22">
        <v>1</v>
      </c>
      <c r="J34" s="22">
        <v>0</v>
      </c>
      <c r="K34" s="22">
        <v>0</v>
      </c>
      <c r="L34" s="22">
        <v>0</v>
      </c>
      <c r="M34" s="22">
        <v>0</v>
      </c>
      <c r="N34" s="15">
        <f t="shared" si="0"/>
        <v>1</v>
      </c>
      <c r="O34" s="22">
        <v>0</v>
      </c>
      <c r="P34" s="22">
        <v>0</v>
      </c>
      <c r="Q34" s="22">
        <v>0</v>
      </c>
    </row>
    <row r="35" spans="1:17" x14ac:dyDescent="0.6">
      <c r="A35" s="16" t="s">
        <v>177</v>
      </c>
      <c r="B35" s="22">
        <v>3</v>
      </c>
      <c r="C35" s="22">
        <v>3</v>
      </c>
      <c r="D35" s="22">
        <v>0</v>
      </c>
      <c r="E35" s="22">
        <v>0</v>
      </c>
      <c r="F35" s="15">
        <f t="shared" si="1"/>
        <v>1</v>
      </c>
      <c r="G35" s="22">
        <v>0</v>
      </c>
      <c r="H35" s="22">
        <v>0</v>
      </c>
      <c r="I35" s="22">
        <v>0</v>
      </c>
      <c r="J35" s="22">
        <v>0</v>
      </c>
      <c r="K35" s="22">
        <v>0</v>
      </c>
      <c r="L35" s="22">
        <v>0</v>
      </c>
      <c r="M35" s="22">
        <v>0</v>
      </c>
      <c r="N35" s="15">
        <f t="shared" si="0"/>
        <v>0</v>
      </c>
      <c r="O35" s="22">
        <v>3</v>
      </c>
      <c r="P35" s="22">
        <v>0</v>
      </c>
      <c r="Q35" s="22">
        <v>0</v>
      </c>
    </row>
    <row r="36" spans="1:17" x14ac:dyDescent="0.6">
      <c r="A36" s="17" t="s">
        <v>315</v>
      </c>
      <c r="B36" s="40">
        <f>B28+B32+B35</f>
        <v>14</v>
      </c>
      <c r="C36" s="40">
        <f>C28+C32+C35</f>
        <v>14</v>
      </c>
      <c r="D36" s="40">
        <f>D28+D32+D35</f>
        <v>0</v>
      </c>
      <c r="E36" s="40">
        <f>E28+E32+E35</f>
        <v>0</v>
      </c>
      <c r="F36" s="49">
        <f t="shared" si="1"/>
        <v>1</v>
      </c>
      <c r="G36" s="40">
        <f t="shared" ref="G36:M36" si="6">G28+G32+G35</f>
        <v>0</v>
      </c>
      <c r="H36" s="40">
        <f t="shared" si="6"/>
        <v>1</v>
      </c>
      <c r="I36" s="40">
        <f t="shared" si="6"/>
        <v>2</v>
      </c>
      <c r="J36" s="40">
        <f t="shared" si="6"/>
        <v>3</v>
      </c>
      <c r="K36" s="40">
        <f t="shared" si="6"/>
        <v>0</v>
      </c>
      <c r="L36" s="40">
        <f t="shared" si="6"/>
        <v>0</v>
      </c>
      <c r="M36" s="40">
        <f t="shared" si="6"/>
        <v>0</v>
      </c>
      <c r="N36" s="49">
        <f t="shared" si="0"/>
        <v>0.46153846153846156</v>
      </c>
      <c r="O36" s="40">
        <f>O28+O32+O35</f>
        <v>7</v>
      </c>
      <c r="P36" s="40">
        <f>P28+P32+P35</f>
        <v>0</v>
      </c>
      <c r="Q36" s="40">
        <f>Q28+Q32+Q35</f>
        <v>1</v>
      </c>
    </row>
    <row r="37" spans="1:17" x14ac:dyDescent="0.6">
      <c r="A37" s="18" t="s">
        <v>316</v>
      </c>
      <c r="B37" s="28">
        <f>B7+B27+B36</f>
        <v>574</v>
      </c>
      <c r="C37" s="28">
        <f>C7+C27+C36</f>
        <v>399</v>
      </c>
      <c r="D37" s="28">
        <f>D7+D27+D36</f>
        <v>174</v>
      </c>
      <c r="E37" s="28">
        <f>E7+E27+E36</f>
        <v>1</v>
      </c>
      <c r="F37" s="19">
        <f t="shared" si="1"/>
        <v>0.69512195121951215</v>
      </c>
      <c r="G37" s="28">
        <f t="shared" ref="G37:M37" si="7">G7+G27+G36</f>
        <v>2</v>
      </c>
      <c r="H37" s="28">
        <f t="shared" si="7"/>
        <v>30</v>
      </c>
      <c r="I37" s="28">
        <f t="shared" si="7"/>
        <v>32</v>
      </c>
      <c r="J37" s="28">
        <f t="shared" si="7"/>
        <v>52</v>
      </c>
      <c r="K37" s="28">
        <f t="shared" si="7"/>
        <v>4</v>
      </c>
      <c r="L37" s="28">
        <f t="shared" si="7"/>
        <v>0</v>
      </c>
      <c r="M37" s="28">
        <f t="shared" si="7"/>
        <v>29</v>
      </c>
      <c r="N37" s="19">
        <f t="shared" si="0"/>
        <v>0.28709055876685935</v>
      </c>
      <c r="O37" s="28">
        <f>O7+O27+O36</f>
        <v>370</v>
      </c>
      <c r="P37" s="28">
        <f>P7+P27+P36</f>
        <v>24</v>
      </c>
      <c r="Q37" s="28">
        <f>Q7+Q27+Q36</f>
        <v>31</v>
      </c>
    </row>
    <row r="38" spans="1:17" x14ac:dyDescent="0.6">
      <c r="A38" s="65" t="s">
        <v>178</v>
      </c>
      <c r="B38" s="28"/>
      <c r="C38" s="28"/>
      <c r="D38" s="28"/>
      <c r="E38" s="28"/>
      <c r="F38" s="15"/>
      <c r="G38" s="28"/>
      <c r="H38" s="28"/>
      <c r="I38" s="28"/>
      <c r="J38" s="28"/>
      <c r="K38" s="28"/>
      <c r="L38" s="28"/>
      <c r="M38" s="28"/>
      <c r="N38" s="19"/>
      <c r="O38" s="28"/>
      <c r="P38" s="28"/>
      <c r="Q38" s="28"/>
    </row>
    <row r="39" spans="1:17" x14ac:dyDescent="0.6">
      <c r="A39" s="16" t="s">
        <v>179</v>
      </c>
      <c r="B39" s="22">
        <v>4</v>
      </c>
      <c r="C39" s="22">
        <v>1</v>
      </c>
      <c r="D39" s="22">
        <v>3</v>
      </c>
      <c r="E39" s="22">
        <v>0</v>
      </c>
      <c r="F39" s="15">
        <f t="shared" ref="F39:F45" si="8">C39/B39</f>
        <v>0.25</v>
      </c>
      <c r="G39" s="22">
        <v>0</v>
      </c>
      <c r="H39" s="22">
        <v>0</v>
      </c>
      <c r="I39" s="22">
        <v>0</v>
      </c>
      <c r="J39" s="22">
        <v>1</v>
      </c>
      <c r="K39" s="22">
        <v>0</v>
      </c>
      <c r="L39" s="22">
        <v>0</v>
      </c>
      <c r="M39" s="22">
        <v>0</v>
      </c>
      <c r="N39" s="15">
        <f t="shared" ref="N39:N45" si="9">(G39+H39+I39+J39+K39+L39+M39)/(G39+H39+I39+J39+K39+L39+M39+O39)</f>
        <v>0.25</v>
      </c>
      <c r="O39" s="22">
        <v>3</v>
      </c>
      <c r="P39" s="22">
        <v>0</v>
      </c>
      <c r="Q39" s="22">
        <v>0</v>
      </c>
    </row>
    <row r="40" spans="1:17" x14ac:dyDescent="0.6">
      <c r="A40" s="16" t="s">
        <v>42</v>
      </c>
      <c r="B40" s="22">
        <v>55</v>
      </c>
      <c r="C40" s="22">
        <v>31</v>
      </c>
      <c r="D40" s="22">
        <v>24</v>
      </c>
      <c r="E40" s="22">
        <v>0</v>
      </c>
      <c r="F40" s="15">
        <f t="shared" si="8"/>
        <v>0.5636363636363636</v>
      </c>
      <c r="G40" s="22">
        <v>0</v>
      </c>
      <c r="H40" s="22">
        <v>1</v>
      </c>
      <c r="I40" s="22">
        <v>2</v>
      </c>
      <c r="J40" s="22">
        <v>3</v>
      </c>
      <c r="K40" s="22">
        <v>0</v>
      </c>
      <c r="L40" s="22">
        <v>0</v>
      </c>
      <c r="M40" s="22">
        <v>1</v>
      </c>
      <c r="N40" s="15">
        <f t="shared" si="9"/>
        <v>0.17073170731707318</v>
      </c>
      <c r="O40" s="22">
        <v>34</v>
      </c>
      <c r="P40" s="22">
        <v>12</v>
      </c>
      <c r="Q40" s="22">
        <v>2</v>
      </c>
    </row>
    <row r="41" spans="1:17" x14ac:dyDescent="0.6">
      <c r="A41" s="62" t="s">
        <v>317</v>
      </c>
      <c r="B41" s="22">
        <v>27</v>
      </c>
      <c r="C41" s="22">
        <v>16</v>
      </c>
      <c r="D41" s="22">
        <v>11</v>
      </c>
      <c r="E41" s="22">
        <v>0</v>
      </c>
      <c r="F41" s="15">
        <f t="shared" si="8"/>
        <v>0.59259259259259256</v>
      </c>
      <c r="G41" s="22">
        <v>0</v>
      </c>
      <c r="H41" s="22">
        <v>1</v>
      </c>
      <c r="I41" s="22">
        <v>1</v>
      </c>
      <c r="J41" s="22">
        <v>1</v>
      </c>
      <c r="K41" s="22">
        <v>0</v>
      </c>
      <c r="L41" s="22">
        <v>0</v>
      </c>
      <c r="M41" s="22">
        <v>0</v>
      </c>
      <c r="N41" s="15">
        <f t="shared" si="9"/>
        <v>0.125</v>
      </c>
      <c r="O41" s="22">
        <v>21</v>
      </c>
      <c r="P41" s="22">
        <v>3</v>
      </c>
      <c r="Q41" s="22">
        <v>0</v>
      </c>
    </row>
    <row r="42" spans="1:17" x14ac:dyDescent="0.6">
      <c r="A42" s="62" t="s">
        <v>318</v>
      </c>
      <c r="B42" s="22">
        <v>28</v>
      </c>
      <c r="C42" s="22">
        <v>15</v>
      </c>
      <c r="D42" s="22">
        <v>13</v>
      </c>
      <c r="E42" s="22">
        <v>0</v>
      </c>
      <c r="F42" s="15">
        <f t="shared" si="8"/>
        <v>0.5357142857142857</v>
      </c>
      <c r="G42" s="22">
        <v>0</v>
      </c>
      <c r="H42" s="22">
        <v>0</v>
      </c>
      <c r="I42" s="22">
        <v>1</v>
      </c>
      <c r="J42" s="22">
        <v>2</v>
      </c>
      <c r="K42" s="22">
        <v>0</v>
      </c>
      <c r="L42" s="22">
        <v>0</v>
      </c>
      <c r="M42" s="22">
        <v>1</v>
      </c>
      <c r="N42" s="15">
        <f t="shared" si="9"/>
        <v>0.23529411764705882</v>
      </c>
      <c r="O42" s="22">
        <v>13</v>
      </c>
      <c r="P42" s="22">
        <v>9</v>
      </c>
      <c r="Q42" s="22">
        <v>2</v>
      </c>
    </row>
    <row r="43" spans="1:17" x14ac:dyDescent="0.6">
      <c r="A43" s="16" t="s">
        <v>180</v>
      </c>
      <c r="B43" s="22">
        <v>4</v>
      </c>
      <c r="C43" s="22">
        <v>2</v>
      </c>
      <c r="D43" s="22">
        <v>2</v>
      </c>
      <c r="E43" s="22">
        <v>0</v>
      </c>
      <c r="F43" s="15">
        <f t="shared" si="8"/>
        <v>0.5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15">
        <f t="shared" si="9"/>
        <v>0</v>
      </c>
      <c r="O43" s="22">
        <v>1</v>
      </c>
      <c r="P43" s="22">
        <v>3</v>
      </c>
      <c r="Q43" s="22">
        <v>0</v>
      </c>
    </row>
    <row r="44" spans="1:17" x14ac:dyDescent="0.6">
      <c r="A44" s="16" t="s">
        <v>44</v>
      </c>
      <c r="B44" s="22">
        <v>30</v>
      </c>
      <c r="C44" s="22">
        <v>13</v>
      </c>
      <c r="D44" s="22">
        <v>17</v>
      </c>
      <c r="E44" s="22">
        <v>0</v>
      </c>
      <c r="F44" s="15">
        <f t="shared" si="8"/>
        <v>0.43333333333333335</v>
      </c>
      <c r="G44" s="22">
        <v>0</v>
      </c>
      <c r="H44" s="22">
        <v>3</v>
      </c>
      <c r="I44" s="22">
        <v>1</v>
      </c>
      <c r="J44" s="22">
        <v>2</v>
      </c>
      <c r="K44" s="22">
        <v>0</v>
      </c>
      <c r="L44" s="22">
        <v>0</v>
      </c>
      <c r="M44" s="22">
        <v>1</v>
      </c>
      <c r="N44" s="15">
        <f t="shared" si="9"/>
        <v>0.30434782608695654</v>
      </c>
      <c r="O44" s="22">
        <v>16</v>
      </c>
      <c r="P44" s="22">
        <v>7</v>
      </c>
      <c r="Q44" s="22">
        <v>0</v>
      </c>
    </row>
    <row r="45" spans="1:17" x14ac:dyDescent="0.6">
      <c r="A45" s="62" t="s">
        <v>319</v>
      </c>
      <c r="B45" s="22">
        <v>6</v>
      </c>
      <c r="C45" s="22">
        <v>2</v>
      </c>
      <c r="D45" s="22">
        <v>4</v>
      </c>
      <c r="E45" s="22">
        <v>0</v>
      </c>
      <c r="F45" s="15">
        <f t="shared" si="8"/>
        <v>0.33333333333333331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1</v>
      </c>
      <c r="N45" s="15">
        <f t="shared" si="9"/>
        <v>0.2</v>
      </c>
      <c r="O45" s="22">
        <v>4</v>
      </c>
      <c r="P45" s="22">
        <v>1</v>
      </c>
      <c r="Q45" s="22">
        <v>0</v>
      </c>
    </row>
    <row r="46" spans="1:17" x14ac:dyDescent="0.6">
      <c r="A46" s="62" t="s">
        <v>320</v>
      </c>
      <c r="B46" s="22">
        <v>13</v>
      </c>
      <c r="C46" s="22">
        <v>9</v>
      </c>
      <c r="D46" s="22">
        <v>4</v>
      </c>
      <c r="E46" s="22">
        <v>0</v>
      </c>
      <c r="F46" s="15">
        <f t="shared" si="1"/>
        <v>0.69230769230769229</v>
      </c>
      <c r="G46" s="22">
        <v>0</v>
      </c>
      <c r="H46" s="22">
        <v>1</v>
      </c>
      <c r="I46" s="22">
        <v>1</v>
      </c>
      <c r="J46" s="22">
        <v>1</v>
      </c>
      <c r="K46" s="22">
        <v>0</v>
      </c>
      <c r="L46" s="22">
        <v>0</v>
      </c>
      <c r="M46" s="22">
        <v>0</v>
      </c>
      <c r="N46" s="15">
        <f t="shared" ref="N46:N109" si="10">(G46+H46+I46+J46+K46+L46+M46)/(G46+H46+I46+J46+K46+L46+M46+O46)</f>
        <v>0.3</v>
      </c>
      <c r="O46" s="22">
        <v>7</v>
      </c>
      <c r="P46" s="22">
        <v>3</v>
      </c>
      <c r="Q46" s="22">
        <v>0</v>
      </c>
    </row>
    <row r="47" spans="1:17" x14ac:dyDescent="0.6">
      <c r="A47" s="62" t="s">
        <v>321</v>
      </c>
      <c r="B47" s="22">
        <v>3</v>
      </c>
      <c r="C47" s="22">
        <v>1</v>
      </c>
      <c r="D47" s="22">
        <v>2</v>
      </c>
      <c r="E47" s="22">
        <v>0</v>
      </c>
      <c r="F47" s="15">
        <f t="shared" si="1"/>
        <v>0.33333333333333331</v>
      </c>
      <c r="G47" s="22">
        <v>0</v>
      </c>
      <c r="H47" s="22">
        <v>1</v>
      </c>
      <c r="I47" s="22">
        <v>0</v>
      </c>
      <c r="J47" s="22">
        <v>0</v>
      </c>
      <c r="K47" s="22">
        <v>0</v>
      </c>
      <c r="L47" s="22">
        <v>0</v>
      </c>
      <c r="M47" s="22">
        <v>0</v>
      </c>
      <c r="N47" s="15">
        <f t="shared" si="10"/>
        <v>0.33333333333333331</v>
      </c>
      <c r="O47" s="22">
        <v>2</v>
      </c>
      <c r="P47" s="22">
        <v>0</v>
      </c>
      <c r="Q47" s="22">
        <v>0</v>
      </c>
    </row>
    <row r="48" spans="1:17" x14ac:dyDescent="0.6">
      <c r="A48" s="62" t="s">
        <v>322</v>
      </c>
      <c r="B48" s="22">
        <v>4</v>
      </c>
      <c r="C48" s="22">
        <v>0</v>
      </c>
      <c r="D48" s="22">
        <v>4</v>
      </c>
      <c r="E48" s="22">
        <v>0</v>
      </c>
      <c r="F48" s="15">
        <f t="shared" si="1"/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15">
        <f t="shared" si="10"/>
        <v>0</v>
      </c>
      <c r="O48" s="22">
        <v>1</v>
      </c>
      <c r="P48" s="22">
        <v>3</v>
      </c>
      <c r="Q48" s="22">
        <v>0</v>
      </c>
    </row>
    <row r="49" spans="1:17" x14ac:dyDescent="0.6">
      <c r="A49" s="62" t="s">
        <v>323</v>
      </c>
      <c r="B49" s="22">
        <v>3</v>
      </c>
      <c r="C49" s="22">
        <v>0</v>
      </c>
      <c r="D49" s="22">
        <v>3</v>
      </c>
      <c r="E49" s="22">
        <v>0</v>
      </c>
      <c r="F49" s="15">
        <f t="shared" si="1"/>
        <v>0</v>
      </c>
      <c r="G49" s="22">
        <v>0</v>
      </c>
      <c r="H49" s="22">
        <v>1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15">
        <f t="shared" si="10"/>
        <v>0.33333333333333331</v>
      </c>
      <c r="O49" s="22">
        <v>2</v>
      </c>
      <c r="P49" s="22">
        <v>0</v>
      </c>
      <c r="Q49" s="22">
        <v>0</v>
      </c>
    </row>
    <row r="50" spans="1:17" x14ac:dyDescent="0.6">
      <c r="A50" s="62" t="s">
        <v>324</v>
      </c>
      <c r="B50" s="22">
        <v>1</v>
      </c>
      <c r="C50" s="22">
        <v>1</v>
      </c>
      <c r="D50" s="22">
        <v>0</v>
      </c>
      <c r="E50" s="22">
        <v>0</v>
      </c>
      <c r="F50" s="15">
        <f t="shared" si="1"/>
        <v>1</v>
      </c>
      <c r="G50" s="22">
        <v>0</v>
      </c>
      <c r="H50" s="22">
        <v>0</v>
      </c>
      <c r="I50" s="22">
        <v>0</v>
      </c>
      <c r="J50" s="22">
        <v>1</v>
      </c>
      <c r="K50" s="22">
        <v>0</v>
      </c>
      <c r="L50" s="22">
        <v>0</v>
      </c>
      <c r="M50" s="22">
        <v>0</v>
      </c>
      <c r="N50" s="15">
        <f t="shared" si="10"/>
        <v>1</v>
      </c>
      <c r="O50" s="22">
        <v>0</v>
      </c>
      <c r="P50" s="22">
        <v>0</v>
      </c>
      <c r="Q50" s="22">
        <v>0</v>
      </c>
    </row>
    <row r="51" spans="1:17" x14ac:dyDescent="0.6">
      <c r="A51" s="16" t="s">
        <v>46</v>
      </c>
      <c r="B51" s="22">
        <v>36</v>
      </c>
      <c r="C51" s="22">
        <v>12</v>
      </c>
      <c r="D51" s="22">
        <v>24</v>
      </c>
      <c r="E51" s="22">
        <v>0</v>
      </c>
      <c r="F51" s="15">
        <f t="shared" si="1"/>
        <v>0.33333333333333331</v>
      </c>
      <c r="G51" s="22">
        <v>0</v>
      </c>
      <c r="H51" s="22">
        <v>0</v>
      </c>
      <c r="I51" s="22">
        <v>1</v>
      </c>
      <c r="J51" s="22">
        <v>0</v>
      </c>
      <c r="K51" s="22">
        <v>0</v>
      </c>
      <c r="L51" s="22">
        <v>0</v>
      </c>
      <c r="M51" s="22">
        <v>0</v>
      </c>
      <c r="N51" s="15">
        <f t="shared" si="10"/>
        <v>0.125</v>
      </c>
      <c r="O51" s="22">
        <v>7</v>
      </c>
      <c r="P51" s="22">
        <v>27</v>
      </c>
      <c r="Q51" s="22">
        <v>1</v>
      </c>
    </row>
    <row r="52" spans="1:17" x14ac:dyDescent="0.6">
      <c r="A52" s="17" t="s">
        <v>304</v>
      </c>
      <c r="B52" s="40">
        <f>B39+B40+B43+B44+B51</f>
        <v>129</v>
      </c>
      <c r="C52" s="40">
        <f>C39+C40+C43+C44+C51</f>
        <v>59</v>
      </c>
      <c r="D52" s="40">
        <f>D39+D40+D43+D44+D51</f>
        <v>70</v>
      </c>
      <c r="E52" s="40">
        <f>E39+E40+E43+E44+E51</f>
        <v>0</v>
      </c>
      <c r="F52" s="49">
        <f t="shared" si="1"/>
        <v>0.4573643410852713</v>
      </c>
      <c r="G52" s="40">
        <f t="shared" ref="G52:M52" si="11">G39+G40+G43+G44+G51</f>
        <v>0</v>
      </c>
      <c r="H52" s="40">
        <f t="shared" si="11"/>
        <v>4</v>
      </c>
      <c r="I52" s="40">
        <f t="shared" si="11"/>
        <v>4</v>
      </c>
      <c r="J52" s="40">
        <f t="shared" si="11"/>
        <v>6</v>
      </c>
      <c r="K52" s="40">
        <f t="shared" si="11"/>
        <v>0</v>
      </c>
      <c r="L52" s="40">
        <f t="shared" si="11"/>
        <v>0</v>
      </c>
      <c r="M52" s="40">
        <f t="shared" si="11"/>
        <v>2</v>
      </c>
      <c r="N52" s="49">
        <f t="shared" si="10"/>
        <v>0.20779220779220781</v>
      </c>
      <c r="O52" s="40">
        <f>O39+O40+O43+O44+O51</f>
        <v>61</v>
      </c>
      <c r="P52" s="40">
        <f>P39+P40+P43+P44+P51</f>
        <v>49</v>
      </c>
      <c r="Q52" s="40">
        <f>Q39+Q40+Q43+Q44+Q51</f>
        <v>3</v>
      </c>
    </row>
    <row r="53" spans="1:17" x14ac:dyDescent="0.6">
      <c r="A53" s="16" t="s">
        <v>48</v>
      </c>
      <c r="B53" s="22">
        <v>18</v>
      </c>
      <c r="C53" s="22">
        <v>6</v>
      </c>
      <c r="D53" s="22">
        <v>12</v>
      </c>
      <c r="E53" s="22">
        <v>0</v>
      </c>
      <c r="F53" s="15">
        <f t="shared" si="1"/>
        <v>0.33333333333333331</v>
      </c>
      <c r="G53" s="22">
        <v>0</v>
      </c>
      <c r="H53" s="22">
        <v>1</v>
      </c>
      <c r="I53" s="22">
        <v>0</v>
      </c>
      <c r="J53" s="22">
        <v>2</v>
      </c>
      <c r="K53" s="22">
        <v>0</v>
      </c>
      <c r="L53" s="22">
        <v>0</v>
      </c>
      <c r="M53" s="22">
        <v>0</v>
      </c>
      <c r="N53" s="15">
        <f t="shared" si="10"/>
        <v>0.23076923076923078</v>
      </c>
      <c r="O53" s="22">
        <v>10</v>
      </c>
      <c r="P53" s="22">
        <v>5</v>
      </c>
      <c r="Q53" s="22">
        <v>0</v>
      </c>
    </row>
    <row r="54" spans="1:17" x14ac:dyDescent="0.6">
      <c r="A54" s="16" t="s">
        <v>49</v>
      </c>
      <c r="B54" s="22">
        <v>10</v>
      </c>
      <c r="C54" s="22">
        <v>7</v>
      </c>
      <c r="D54" s="22">
        <v>3</v>
      </c>
      <c r="E54" s="22">
        <v>0</v>
      </c>
      <c r="F54" s="15">
        <f t="shared" si="1"/>
        <v>0.7</v>
      </c>
      <c r="G54" s="22">
        <v>0</v>
      </c>
      <c r="H54" s="22">
        <v>0</v>
      </c>
      <c r="I54" s="22">
        <v>0</v>
      </c>
      <c r="J54" s="22">
        <v>0</v>
      </c>
      <c r="K54" s="22">
        <v>0</v>
      </c>
      <c r="L54" s="22">
        <v>0</v>
      </c>
      <c r="M54" s="22">
        <v>0</v>
      </c>
      <c r="N54" s="15">
        <f t="shared" si="10"/>
        <v>0</v>
      </c>
      <c r="O54" s="22">
        <v>8</v>
      </c>
      <c r="P54" s="22">
        <v>2</v>
      </c>
      <c r="Q54" s="22">
        <v>0</v>
      </c>
    </row>
    <row r="55" spans="1:17" x14ac:dyDescent="0.6">
      <c r="A55" s="16" t="s">
        <v>182</v>
      </c>
      <c r="B55" s="22">
        <v>3</v>
      </c>
      <c r="C55" s="22">
        <v>2</v>
      </c>
      <c r="D55" s="22">
        <v>1</v>
      </c>
      <c r="E55" s="22">
        <v>0</v>
      </c>
      <c r="F55" s="15">
        <f t="shared" si="1"/>
        <v>0.66666666666666663</v>
      </c>
      <c r="G55" s="22">
        <v>0</v>
      </c>
      <c r="H55" s="22">
        <v>0</v>
      </c>
      <c r="I55" s="22">
        <v>0</v>
      </c>
      <c r="J55" s="22">
        <v>0</v>
      </c>
      <c r="K55" s="22">
        <v>0</v>
      </c>
      <c r="L55" s="22">
        <v>0</v>
      </c>
      <c r="M55" s="22">
        <v>0</v>
      </c>
      <c r="N55" s="15">
        <f t="shared" si="10"/>
        <v>0</v>
      </c>
      <c r="O55" s="22">
        <v>2</v>
      </c>
      <c r="P55" s="22">
        <v>0</v>
      </c>
      <c r="Q55" s="22">
        <v>1</v>
      </c>
    </row>
    <row r="56" spans="1:17" x14ac:dyDescent="0.6">
      <c r="A56" s="16" t="s">
        <v>51</v>
      </c>
      <c r="B56" s="22">
        <v>13</v>
      </c>
      <c r="C56" s="22">
        <v>7</v>
      </c>
      <c r="D56" s="22">
        <v>6</v>
      </c>
      <c r="E56" s="22">
        <v>0</v>
      </c>
      <c r="F56" s="15">
        <f t="shared" si="1"/>
        <v>0.53846153846153844</v>
      </c>
      <c r="G56" s="22">
        <v>0</v>
      </c>
      <c r="H56" s="22">
        <v>0</v>
      </c>
      <c r="I56" s="22">
        <v>3</v>
      </c>
      <c r="J56" s="22">
        <v>3</v>
      </c>
      <c r="K56" s="22">
        <v>0</v>
      </c>
      <c r="L56" s="22">
        <v>0</v>
      </c>
      <c r="M56" s="22">
        <v>0</v>
      </c>
      <c r="N56" s="15">
        <f t="shared" si="10"/>
        <v>0.54545454545454541</v>
      </c>
      <c r="O56" s="22">
        <v>5</v>
      </c>
      <c r="P56" s="22">
        <v>2</v>
      </c>
      <c r="Q56" s="22">
        <v>0</v>
      </c>
    </row>
    <row r="57" spans="1:17" x14ac:dyDescent="0.6">
      <c r="A57" s="16" t="s">
        <v>52</v>
      </c>
      <c r="B57" s="22">
        <v>126</v>
      </c>
      <c r="C57" s="22">
        <v>34</v>
      </c>
      <c r="D57" s="22">
        <v>92</v>
      </c>
      <c r="E57" s="22">
        <v>0</v>
      </c>
      <c r="F57" s="15">
        <f t="shared" si="1"/>
        <v>0.26984126984126983</v>
      </c>
      <c r="G57" s="22">
        <v>0</v>
      </c>
      <c r="H57" s="22">
        <v>8</v>
      </c>
      <c r="I57" s="22">
        <v>1</v>
      </c>
      <c r="J57" s="22">
        <v>1</v>
      </c>
      <c r="K57" s="22">
        <v>1</v>
      </c>
      <c r="L57" s="22">
        <v>0</v>
      </c>
      <c r="M57" s="22">
        <v>1</v>
      </c>
      <c r="N57" s="15">
        <f t="shared" si="10"/>
        <v>0.48</v>
      </c>
      <c r="O57" s="22">
        <v>13</v>
      </c>
      <c r="P57" s="22">
        <v>100</v>
      </c>
      <c r="Q57" s="22">
        <v>1</v>
      </c>
    </row>
    <row r="58" spans="1:17" x14ac:dyDescent="0.6">
      <c r="A58" s="18" t="s">
        <v>312</v>
      </c>
      <c r="B58" s="40">
        <f>B53+B54+B55+B56+B57</f>
        <v>170</v>
      </c>
      <c r="C58" s="40">
        <f t="shared" ref="C58:Q58" si="12">C53+C54+C55+C56+C57</f>
        <v>56</v>
      </c>
      <c r="D58" s="40">
        <f t="shared" si="12"/>
        <v>114</v>
      </c>
      <c r="E58" s="40">
        <f t="shared" si="12"/>
        <v>0</v>
      </c>
      <c r="F58" s="49">
        <f t="shared" si="1"/>
        <v>0.32941176470588235</v>
      </c>
      <c r="G58" s="40">
        <f t="shared" si="12"/>
        <v>0</v>
      </c>
      <c r="H58" s="40">
        <f t="shared" si="12"/>
        <v>9</v>
      </c>
      <c r="I58" s="40">
        <f t="shared" si="12"/>
        <v>4</v>
      </c>
      <c r="J58" s="40">
        <f t="shared" si="12"/>
        <v>6</v>
      </c>
      <c r="K58" s="40">
        <f t="shared" si="12"/>
        <v>1</v>
      </c>
      <c r="L58" s="40">
        <f t="shared" si="12"/>
        <v>0</v>
      </c>
      <c r="M58" s="40">
        <f t="shared" si="12"/>
        <v>1</v>
      </c>
      <c r="N58" s="49">
        <f t="shared" si="10"/>
        <v>0.3559322033898305</v>
      </c>
      <c r="O58" s="40">
        <f t="shared" si="12"/>
        <v>38</v>
      </c>
      <c r="P58" s="40">
        <f t="shared" si="12"/>
        <v>109</v>
      </c>
      <c r="Q58" s="40">
        <f t="shared" si="12"/>
        <v>2</v>
      </c>
    </row>
    <row r="59" spans="1:17" x14ac:dyDescent="0.6">
      <c r="A59" s="16" t="s">
        <v>325</v>
      </c>
      <c r="B59" s="22">
        <v>1</v>
      </c>
      <c r="C59" s="22">
        <v>0</v>
      </c>
      <c r="D59" s="22">
        <v>1</v>
      </c>
      <c r="E59" s="22">
        <v>0</v>
      </c>
      <c r="F59" s="15">
        <f t="shared" si="1"/>
        <v>0</v>
      </c>
      <c r="G59" s="22">
        <v>0</v>
      </c>
      <c r="H59" s="22">
        <v>0</v>
      </c>
      <c r="I59" s="22">
        <v>0</v>
      </c>
      <c r="J59" s="22">
        <v>1</v>
      </c>
      <c r="K59" s="22">
        <v>0</v>
      </c>
      <c r="L59" s="22">
        <v>0</v>
      </c>
      <c r="M59" s="22">
        <v>0</v>
      </c>
      <c r="N59" s="15">
        <f t="shared" si="10"/>
        <v>1</v>
      </c>
      <c r="O59" s="22">
        <v>0</v>
      </c>
      <c r="P59" s="22">
        <v>0</v>
      </c>
      <c r="Q59" s="22">
        <v>0</v>
      </c>
    </row>
    <row r="60" spans="1:17" x14ac:dyDescent="0.6">
      <c r="A60" s="17" t="s">
        <v>315</v>
      </c>
      <c r="B60" s="24">
        <f>SUM(B59)</f>
        <v>1</v>
      </c>
      <c r="C60" s="24">
        <f t="shared" ref="C60:Q60" si="13">SUM(C59)</f>
        <v>0</v>
      </c>
      <c r="D60" s="24">
        <f t="shared" si="13"/>
        <v>1</v>
      </c>
      <c r="E60" s="24">
        <f t="shared" si="13"/>
        <v>0</v>
      </c>
      <c r="F60" s="36">
        <f t="shared" si="1"/>
        <v>0</v>
      </c>
      <c r="G60" s="24">
        <f t="shared" si="13"/>
        <v>0</v>
      </c>
      <c r="H60" s="24">
        <f t="shared" si="13"/>
        <v>0</v>
      </c>
      <c r="I60" s="24">
        <f t="shared" si="13"/>
        <v>0</v>
      </c>
      <c r="J60" s="24">
        <f t="shared" si="13"/>
        <v>1</v>
      </c>
      <c r="K60" s="24">
        <f t="shared" si="13"/>
        <v>0</v>
      </c>
      <c r="L60" s="24">
        <f t="shared" si="13"/>
        <v>0</v>
      </c>
      <c r="M60" s="24">
        <f t="shared" si="13"/>
        <v>0</v>
      </c>
      <c r="N60" s="36">
        <f t="shared" si="10"/>
        <v>1</v>
      </c>
      <c r="O60" s="24">
        <f t="shared" si="13"/>
        <v>0</v>
      </c>
      <c r="P60" s="24">
        <f t="shared" si="13"/>
        <v>0</v>
      </c>
      <c r="Q60" s="24">
        <f t="shared" si="13"/>
        <v>0</v>
      </c>
    </row>
    <row r="61" spans="1:17" x14ac:dyDescent="0.6">
      <c r="A61" s="18" t="s">
        <v>326</v>
      </c>
      <c r="B61" s="52">
        <f>B52+B58+B60</f>
        <v>300</v>
      </c>
      <c r="C61" s="52">
        <f>C52+C58+C60</f>
        <v>115</v>
      </c>
      <c r="D61" s="52">
        <f>D52+D58+D60</f>
        <v>185</v>
      </c>
      <c r="E61" s="52">
        <f>E52+E58+E60</f>
        <v>0</v>
      </c>
      <c r="F61" s="49">
        <f t="shared" si="1"/>
        <v>0.38333333333333336</v>
      </c>
      <c r="G61" s="52">
        <f t="shared" ref="G61:M61" si="14">G52+G58+G60</f>
        <v>0</v>
      </c>
      <c r="H61" s="52">
        <f t="shared" si="14"/>
        <v>13</v>
      </c>
      <c r="I61" s="52">
        <f t="shared" si="14"/>
        <v>8</v>
      </c>
      <c r="J61" s="52">
        <f t="shared" si="14"/>
        <v>13</v>
      </c>
      <c r="K61" s="52">
        <f t="shared" si="14"/>
        <v>1</v>
      </c>
      <c r="L61" s="52">
        <f t="shared" si="14"/>
        <v>0</v>
      </c>
      <c r="M61" s="52">
        <f t="shared" si="14"/>
        <v>3</v>
      </c>
      <c r="N61" s="49">
        <f t="shared" si="10"/>
        <v>0.27737226277372262</v>
      </c>
      <c r="O61" s="52">
        <f>O52+O58+O60</f>
        <v>99</v>
      </c>
      <c r="P61" s="52">
        <f>P52+P58+P60</f>
        <v>158</v>
      </c>
      <c r="Q61" s="52">
        <f>Q52+Q58+Q60</f>
        <v>5</v>
      </c>
    </row>
    <row r="62" spans="1:17" x14ac:dyDescent="0.6">
      <c r="A62" s="71" t="s">
        <v>327</v>
      </c>
      <c r="B62" s="27"/>
      <c r="C62" s="27"/>
      <c r="D62" s="27"/>
      <c r="E62" s="27"/>
      <c r="F62" s="19"/>
      <c r="G62" s="27"/>
      <c r="H62" s="27"/>
      <c r="I62" s="27"/>
      <c r="J62" s="27"/>
      <c r="K62" s="27"/>
      <c r="L62" s="27"/>
      <c r="M62" s="27"/>
      <c r="N62" s="15"/>
      <c r="O62" s="27"/>
      <c r="P62" s="27"/>
      <c r="Q62" s="27"/>
    </row>
    <row r="63" spans="1:17" x14ac:dyDescent="0.6">
      <c r="A63" s="16" t="s">
        <v>184</v>
      </c>
      <c r="B63" s="22">
        <v>37</v>
      </c>
      <c r="C63" s="22">
        <v>23</v>
      </c>
      <c r="D63" s="22">
        <v>14</v>
      </c>
      <c r="E63" s="22">
        <v>0</v>
      </c>
      <c r="F63" s="15">
        <f t="shared" ref="F63:F68" si="15">C63/B63</f>
        <v>0.6216216216216216</v>
      </c>
      <c r="G63" s="22">
        <v>0</v>
      </c>
      <c r="H63" s="22">
        <v>1</v>
      </c>
      <c r="I63" s="22">
        <v>1</v>
      </c>
      <c r="J63" s="22">
        <v>3</v>
      </c>
      <c r="K63" s="22">
        <v>0</v>
      </c>
      <c r="L63" s="22">
        <v>0</v>
      </c>
      <c r="M63" s="22">
        <v>1</v>
      </c>
      <c r="N63" s="15">
        <f>(G63+H63+I63+J63+K63+L63+M63)/(G63+H63+I63+J63+K63+L63+M63+O63)</f>
        <v>0.42857142857142855</v>
      </c>
      <c r="O63" s="22">
        <v>8</v>
      </c>
      <c r="P63" s="22">
        <v>22</v>
      </c>
      <c r="Q63" s="22">
        <v>1</v>
      </c>
    </row>
    <row r="64" spans="1:17" x14ac:dyDescent="0.6">
      <c r="A64" s="62" t="s">
        <v>328</v>
      </c>
      <c r="B64" s="22">
        <v>18</v>
      </c>
      <c r="C64" s="22">
        <v>11</v>
      </c>
      <c r="D64" s="22">
        <v>7</v>
      </c>
      <c r="E64" s="22">
        <v>0</v>
      </c>
      <c r="F64" s="15">
        <f t="shared" si="15"/>
        <v>0.61111111111111116</v>
      </c>
      <c r="G64" s="22">
        <v>0</v>
      </c>
      <c r="H64" s="22">
        <v>0</v>
      </c>
      <c r="I64" s="22">
        <v>1</v>
      </c>
      <c r="J64" s="22">
        <v>3</v>
      </c>
      <c r="K64" s="22">
        <v>0</v>
      </c>
      <c r="L64" s="22">
        <v>0</v>
      </c>
      <c r="M64" s="22">
        <v>1</v>
      </c>
      <c r="N64" s="15">
        <f>(G64+H64+I64+J64+K64+L64+M64)/(G64+H64+I64+J64+K64+L64+M64+O64)</f>
        <v>0.45454545454545453</v>
      </c>
      <c r="O64" s="22">
        <v>6</v>
      </c>
      <c r="P64" s="22">
        <v>7</v>
      </c>
      <c r="Q64" s="22">
        <v>0</v>
      </c>
    </row>
    <row r="65" spans="1:17" x14ac:dyDescent="0.6">
      <c r="A65" s="62" t="s">
        <v>329</v>
      </c>
      <c r="B65" s="22">
        <v>15</v>
      </c>
      <c r="C65" s="22">
        <v>9</v>
      </c>
      <c r="D65" s="22">
        <v>6</v>
      </c>
      <c r="E65" s="22">
        <v>0</v>
      </c>
      <c r="F65" s="15">
        <f t="shared" si="15"/>
        <v>0.6</v>
      </c>
      <c r="G65" s="22">
        <v>0</v>
      </c>
      <c r="H65" s="22">
        <v>1</v>
      </c>
      <c r="I65" s="22">
        <v>0</v>
      </c>
      <c r="J65" s="22">
        <v>0</v>
      </c>
      <c r="K65" s="22">
        <v>0</v>
      </c>
      <c r="L65" s="22">
        <v>0</v>
      </c>
      <c r="M65" s="22">
        <v>0</v>
      </c>
      <c r="N65" s="15">
        <f>(G65+H65+I65+J65+K65+L65+M65)/(G65+H65+I65+J65+K65+L65+M65+O65)</f>
        <v>0.33333333333333331</v>
      </c>
      <c r="O65" s="22">
        <v>2</v>
      </c>
      <c r="P65" s="22">
        <v>12</v>
      </c>
      <c r="Q65" s="22">
        <v>0</v>
      </c>
    </row>
    <row r="66" spans="1:17" x14ac:dyDescent="0.6">
      <c r="A66" s="62" t="s">
        <v>330</v>
      </c>
      <c r="B66" s="22">
        <v>4</v>
      </c>
      <c r="C66" s="22">
        <v>3</v>
      </c>
      <c r="D66" s="22">
        <v>1</v>
      </c>
      <c r="E66" s="22">
        <v>0</v>
      </c>
      <c r="F66" s="15">
        <f t="shared" si="15"/>
        <v>0.75</v>
      </c>
      <c r="G66" s="22">
        <v>0</v>
      </c>
      <c r="H66" s="22">
        <v>0</v>
      </c>
      <c r="I66" s="22">
        <v>0</v>
      </c>
      <c r="J66" s="22">
        <v>0</v>
      </c>
      <c r="K66" s="22">
        <v>0</v>
      </c>
      <c r="L66" s="22">
        <v>0</v>
      </c>
      <c r="M66" s="22">
        <v>0</v>
      </c>
      <c r="N66" s="15">
        <v>0</v>
      </c>
      <c r="O66" s="22">
        <v>0</v>
      </c>
      <c r="P66" s="22">
        <v>3</v>
      </c>
      <c r="Q66" s="22">
        <v>1</v>
      </c>
    </row>
    <row r="67" spans="1:17" x14ac:dyDescent="0.6">
      <c r="A67" s="18" t="s">
        <v>304</v>
      </c>
      <c r="B67" s="40">
        <f>B63</f>
        <v>37</v>
      </c>
      <c r="C67" s="40">
        <f>C63</f>
        <v>23</v>
      </c>
      <c r="D67" s="40">
        <f>D63</f>
        <v>14</v>
      </c>
      <c r="E67" s="40">
        <f>E63</f>
        <v>0</v>
      </c>
      <c r="F67" s="49">
        <f t="shared" si="15"/>
        <v>0.6216216216216216</v>
      </c>
      <c r="G67" s="40">
        <f t="shared" ref="G67:M67" si="16">G63</f>
        <v>0</v>
      </c>
      <c r="H67" s="40">
        <f t="shared" si="16"/>
        <v>1</v>
      </c>
      <c r="I67" s="40">
        <f t="shared" si="16"/>
        <v>1</v>
      </c>
      <c r="J67" s="40">
        <f t="shared" si="16"/>
        <v>3</v>
      </c>
      <c r="K67" s="40">
        <f t="shared" si="16"/>
        <v>0</v>
      </c>
      <c r="L67" s="40">
        <f t="shared" si="16"/>
        <v>0</v>
      </c>
      <c r="M67" s="40">
        <f t="shared" si="16"/>
        <v>1</v>
      </c>
      <c r="N67" s="49">
        <f>(G67+H67+I67+J67+K67+L67+M67)/(G67+H67+I67+J67+K67+L67+M67+O67)</f>
        <v>0.42857142857142855</v>
      </c>
      <c r="O67" s="40">
        <f>O63</f>
        <v>8</v>
      </c>
      <c r="P67" s="40">
        <f>P63</f>
        <v>22</v>
      </c>
      <c r="Q67" s="40">
        <f>Q63</f>
        <v>1</v>
      </c>
    </row>
    <row r="68" spans="1:17" x14ac:dyDescent="0.6">
      <c r="A68" s="16" t="s">
        <v>56</v>
      </c>
      <c r="B68" s="22">
        <v>99</v>
      </c>
      <c r="C68" s="22">
        <v>48</v>
      </c>
      <c r="D68" s="22">
        <v>51</v>
      </c>
      <c r="E68" s="22">
        <v>0</v>
      </c>
      <c r="F68" s="15">
        <f t="shared" si="15"/>
        <v>0.48484848484848486</v>
      </c>
      <c r="G68" s="22">
        <v>0</v>
      </c>
      <c r="H68" s="22">
        <v>18</v>
      </c>
      <c r="I68" s="22">
        <v>5</v>
      </c>
      <c r="J68" s="22">
        <v>7</v>
      </c>
      <c r="K68" s="22">
        <v>0</v>
      </c>
      <c r="L68" s="22">
        <v>0</v>
      </c>
      <c r="M68" s="22">
        <v>2</v>
      </c>
      <c r="N68" s="15">
        <f>(G68+H68+I68+J68+K68+L68+M68)/(G68+H68+I68+J68+K68+L68+M68+O68)</f>
        <v>0.45714285714285713</v>
      </c>
      <c r="O68" s="22">
        <v>38</v>
      </c>
      <c r="P68" s="22">
        <v>28</v>
      </c>
      <c r="Q68" s="22">
        <v>1</v>
      </c>
    </row>
    <row r="69" spans="1:17" x14ac:dyDescent="0.6">
      <c r="A69" s="62" t="s">
        <v>313</v>
      </c>
      <c r="B69" s="22">
        <v>1</v>
      </c>
      <c r="C69" s="22">
        <v>0</v>
      </c>
      <c r="D69" s="22">
        <v>1</v>
      </c>
      <c r="E69" s="22">
        <v>0</v>
      </c>
      <c r="F69" s="15">
        <f t="shared" si="1"/>
        <v>0</v>
      </c>
      <c r="G69" s="22">
        <v>0</v>
      </c>
      <c r="H69" s="22">
        <v>0</v>
      </c>
      <c r="I69" s="22">
        <v>0</v>
      </c>
      <c r="J69" s="22">
        <v>1</v>
      </c>
      <c r="K69" s="22">
        <v>0</v>
      </c>
      <c r="L69" s="22">
        <v>0</v>
      </c>
      <c r="M69" s="22">
        <v>0</v>
      </c>
      <c r="N69" s="15">
        <f t="shared" si="10"/>
        <v>1</v>
      </c>
      <c r="O69" s="22">
        <v>0</v>
      </c>
      <c r="P69" s="22">
        <v>0</v>
      </c>
      <c r="Q69" s="22">
        <v>0</v>
      </c>
    </row>
    <row r="70" spans="1:17" x14ac:dyDescent="0.6">
      <c r="A70" s="62" t="s">
        <v>331</v>
      </c>
      <c r="B70" s="22">
        <v>98</v>
      </c>
      <c r="C70" s="22">
        <v>48</v>
      </c>
      <c r="D70" s="22">
        <v>50</v>
      </c>
      <c r="E70" s="22">
        <v>0</v>
      </c>
      <c r="F70" s="15">
        <f t="shared" si="1"/>
        <v>0.48979591836734693</v>
      </c>
      <c r="G70" s="22">
        <v>0</v>
      </c>
      <c r="H70" s="22">
        <v>18</v>
      </c>
      <c r="I70" s="22">
        <v>5</v>
      </c>
      <c r="J70" s="22">
        <v>6</v>
      </c>
      <c r="K70" s="22">
        <v>0</v>
      </c>
      <c r="L70" s="22">
        <v>0</v>
      </c>
      <c r="M70" s="22">
        <v>2</v>
      </c>
      <c r="N70" s="15">
        <f t="shared" si="10"/>
        <v>0.44927536231884058</v>
      </c>
      <c r="O70" s="22">
        <v>38</v>
      </c>
      <c r="P70" s="22">
        <v>28</v>
      </c>
      <c r="Q70" s="22">
        <v>1</v>
      </c>
    </row>
    <row r="71" spans="1:17" x14ac:dyDescent="0.6">
      <c r="A71" s="16" t="s">
        <v>185</v>
      </c>
      <c r="B71" s="22">
        <v>301</v>
      </c>
      <c r="C71" s="22">
        <v>128</v>
      </c>
      <c r="D71" s="22">
        <v>173</v>
      </c>
      <c r="E71" s="22">
        <v>0</v>
      </c>
      <c r="F71" s="15">
        <f>C71/B71</f>
        <v>0.42524916943521596</v>
      </c>
      <c r="G71" s="22">
        <v>0</v>
      </c>
      <c r="H71" s="22">
        <v>26</v>
      </c>
      <c r="I71" s="22">
        <v>12</v>
      </c>
      <c r="J71" s="22">
        <v>20</v>
      </c>
      <c r="K71" s="22">
        <v>3</v>
      </c>
      <c r="L71" s="22">
        <v>0</v>
      </c>
      <c r="M71" s="22">
        <v>5</v>
      </c>
      <c r="N71" s="15">
        <f>(G71+H71+I71+J71+K71+L71+M71)/(G71+H71+I71+J71+K71+L71+M71+O71)</f>
        <v>0.29464285714285715</v>
      </c>
      <c r="O71" s="22">
        <v>158</v>
      </c>
      <c r="P71" s="22">
        <v>68</v>
      </c>
      <c r="Q71" s="22">
        <v>9</v>
      </c>
    </row>
    <row r="72" spans="1:17" x14ac:dyDescent="0.6">
      <c r="A72" s="62" t="s">
        <v>313</v>
      </c>
      <c r="B72" s="22">
        <v>267</v>
      </c>
      <c r="C72" s="22">
        <v>118</v>
      </c>
      <c r="D72" s="22">
        <v>149</v>
      </c>
      <c r="E72" s="22">
        <v>0</v>
      </c>
      <c r="F72" s="15">
        <f t="shared" ref="F72:F109" si="17">C72/B72</f>
        <v>0.44194756554307119</v>
      </c>
      <c r="G72" s="22">
        <v>0</v>
      </c>
      <c r="H72" s="22">
        <v>24</v>
      </c>
      <c r="I72" s="22">
        <v>8</v>
      </c>
      <c r="J72" s="22">
        <v>14</v>
      </c>
      <c r="K72" s="22">
        <v>3</v>
      </c>
      <c r="L72" s="22">
        <v>0</v>
      </c>
      <c r="M72" s="22">
        <v>4</v>
      </c>
      <c r="N72" s="15">
        <f t="shared" si="10"/>
        <v>0.27748691099476441</v>
      </c>
      <c r="O72" s="22">
        <v>138</v>
      </c>
      <c r="P72" s="22">
        <v>67</v>
      </c>
      <c r="Q72" s="22">
        <v>9</v>
      </c>
    </row>
    <row r="73" spans="1:17" x14ac:dyDescent="0.6">
      <c r="A73" s="62" t="s">
        <v>331</v>
      </c>
      <c r="B73" s="22">
        <v>1</v>
      </c>
      <c r="C73" s="22">
        <v>0</v>
      </c>
      <c r="D73" s="22">
        <v>1</v>
      </c>
      <c r="E73" s="22">
        <v>0</v>
      </c>
      <c r="F73" s="15">
        <f t="shared" si="17"/>
        <v>0</v>
      </c>
      <c r="G73" s="22">
        <v>0</v>
      </c>
      <c r="H73" s="22">
        <v>0</v>
      </c>
      <c r="I73" s="22">
        <v>0</v>
      </c>
      <c r="J73" s="22">
        <v>1</v>
      </c>
      <c r="K73" s="22">
        <v>0</v>
      </c>
      <c r="L73" s="22">
        <v>0</v>
      </c>
      <c r="M73" s="22">
        <v>0</v>
      </c>
      <c r="N73" s="15">
        <f t="shared" si="10"/>
        <v>1</v>
      </c>
      <c r="O73" s="22">
        <v>0</v>
      </c>
      <c r="P73" s="22">
        <v>0</v>
      </c>
      <c r="Q73" s="22">
        <v>0</v>
      </c>
    </row>
    <row r="74" spans="1:17" x14ac:dyDescent="0.6">
      <c r="A74" s="62" t="s">
        <v>332</v>
      </c>
      <c r="B74" s="22">
        <v>33</v>
      </c>
      <c r="C74" s="22">
        <v>10</v>
      </c>
      <c r="D74" s="22">
        <v>23</v>
      </c>
      <c r="E74" s="22">
        <v>0</v>
      </c>
      <c r="F74" s="15">
        <f t="shared" si="17"/>
        <v>0.30303030303030304</v>
      </c>
      <c r="G74" s="22">
        <v>0</v>
      </c>
      <c r="H74" s="22">
        <v>2</v>
      </c>
      <c r="I74" s="22">
        <v>4</v>
      </c>
      <c r="J74" s="22">
        <v>5</v>
      </c>
      <c r="K74" s="22">
        <v>0</v>
      </c>
      <c r="L74" s="22">
        <v>0</v>
      </c>
      <c r="M74" s="22">
        <v>1</v>
      </c>
      <c r="N74" s="15">
        <f t="shared" si="10"/>
        <v>0.375</v>
      </c>
      <c r="O74" s="22">
        <v>20</v>
      </c>
      <c r="P74" s="22">
        <v>1</v>
      </c>
      <c r="Q74" s="22">
        <v>0</v>
      </c>
    </row>
    <row r="75" spans="1:17" x14ac:dyDescent="0.6">
      <c r="A75" s="16" t="s">
        <v>59</v>
      </c>
      <c r="B75" s="22">
        <v>55</v>
      </c>
      <c r="C75" s="22">
        <v>24</v>
      </c>
      <c r="D75" s="22">
        <v>31</v>
      </c>
      <c r="E75" s="22">
        <v>0</v>
      </c>
      <c r="F75" s="15">
        <f t="shared" si="17"/>
        <v>0.43636363636363634</v>
      </c>
      <c r="G75" s="22">
        <v>0</v>
      </c>
      <c r="H75" s="22">
        <v>2</v>
      </c>
      <c r="I75" s="22">
        <v>0</v>
      </c>
      <c r="J75" s="22">
        <v>1</v>
      </c>
      <c r="K75" s="22">
        <v>0</v>
      </c>
      <c r="L75" s="22">
        <v>0</v>
      </c>
      <c r="M75" s="22">
        <v>0</v>
      </c>
      <c r="N75" s="15">
        <f t="shared" si="10"/>
        <v>0.23076923076923078</v>
      </c>
      <c r="O75" s="22">
        <v>10</v>
      </c>
      <c r="P75" s="22">
        <v>37</v>
      </c>
      <c r="Q75" s="22">
        <v>5</v>
      </c>
    </row>
    <row r="76" spans="1:17" x14ac:dyDescent="0.6">
      <c r="A76" s="16" t="s">
        <v>60</v>
      </c>
      <c r="B76" s="22">
        <v>45</v>
      </c>
      <c r="C76" s="22">
        <v>27</v>
      </c>
      <c r="D76" s="22">
        <v>18</v>
      </c>
      <c r="E76" s="22">
        <v>0</v>
      </c>
      <c r="F76" s="15">
        <f t="shared" si="17"/>
        <v>0.6</v>
      </c>
      <c r="G76" s="22">
        <v>0</v>
      </c>
      <c r="H76" s="22">
        <v>7</v>
      </c>
      <c r="I76" s="22">
        <v>2</v>
      </c>
      <c r="J76" s="22">
        <v>0</v>
      </c>
      <c r="K76" s="22">
        <v>0</v>
      </c>
      <c r="L76" s="22">
        <v>0</v>
      </c>
      <c r="M76" s="22">
        <v>1</v>
      </c>
      <c r="N76" s="15">
        <f t="shared" si="10"/>
        <v>0.625</v>
      </c>
      <c r="O76" s="22">
        <v>6</v>
      </c>
      <c r="P76" s="22">
        <v>27</v>
      </c>
      <c r="Q76" s="22">
        <v>2</v>
      </c>
    </row>
    <row r="77" spans="1:17" x14ac:dyDescent="0.6">
      <c r="A77" s="16" t="s">
        <v>186</v>
      </c>
      <c r="B77" s="22">
        <v>13</v>
      </c>
      <c r="C77" s="22">
        <v>7</v>
      </c>
      <c r="D77" s="22">
        <v>6</v>
      </c>
      <c r="E77" s="22">
        <v>0</v>
      </c>
      <c r="F77" s="15">
        <f t="shared" si="17"/>
        <v>0.53846153846153844</v>
      </c>
      <c r="G77" s="22">
        <v>0</v>
      </c>
      <c r="H77" s="22">
        <v>1</v>
      </c>
      <c r="I77" s="22">
        <v>1</v>
      </c>
      <c r="J77" s="22">
        <v>0</v>
      </c>
      <c r="K77" s="22">
        <v>0</v>
      </c>
      <c r="L77" s="22">
        <v>0</v>
      </c>
      <c r="M77" s="22">
        <v>0</v>
      </c>
      <c r="N77" s="15">
        <f t="shared" si="10"/>
        <v>0.4</v>
      </c>
      <c r="O77" s="22">
        <v>3</v>
      </c>
      <c r="P77" s="22">
        <v>7</v>
      </c>
      <c r="Q77" s="22">
        <v>1</v>
      </c>
    </row>
    <row r="78" spans="1:17" x14ac:dyDescent="0.6">
      <c r="A78" s="17" t="s">
        <v>312</v>
      </c>
      <c r="B78" s="40">
        <f>B68+B71+B75+B76+B77</f>
        <v>513</v>
      </c>
      <c r="C78" s="40">
        <f>C68+C71+C75+C76+C77</f>
        <v>234</v>
      </c>
      <c r="D78" s="40">
        <f>D68+D71+D75+D76+D77</f>
        <v>279</v>
      </c>
      <c r="E78" s="40">
        <f>E68+E71+E75+E76+E77</f>
        <v>0</v>
      </c>
      <c r="F78" s="49">
        <f t="shared" si="17"/>
        <v>0.45614035087719296</v>
      </c>
      <c r="G78" s="40">
        <f t="shared" ref="G78:M78" si="18">G68+G71+G75+G76+G77</f>
        <v>0</v>
      </c>
      <c r="H78" s="40">
        <f t="shared" si="18"/>
        <v>54</v>
      </c>
      <c r="I78" s="40">
        <f t="shared" si="18"/>
        <v>20</v>
      </c>
      <c r="J78" s="40">
        <f t="shared" si="18"/>
        <v>28</v>
      </c>
      <c r="K78" s="40">
        <f t="shared" si="18"/>
        <v>3</v>
      </c>
      <c r="L78" s="40">
        <f t="shared" si="18"/>
        <v>0</v>
      </c>
      <c r="M78" s="40">
        <f t="shared" si="18"/>
        <v>8</v>
      </c>
      <c r="N78" s="49">
        <f t="shared" si="10"/>
        <v>0.34451219512195119</v>
      </c>
      <c r="O78" s="40">
        <f>O68+O71+O75+O76+O77</f>
        <v>215</v>
      </c>
      <c r="P78" s="40">
        <f>P68+P71+P75+P76+P77</f>
        <v>167</v>
      </c>
      <c r="Q78" s="40">
        <f>Q68+Q71+Q75+Q76+Q77</f>
        <v>18</v>
      </c>
    </row>
    <row r="79" spans="1:17" x14ac:dyDescent="0.6">
      <c r="A79" s="16" t="s">
        <v>333</v>
      </c>
      <c r="B79" s="22">
        <v>5</v>
      </c>
      <c r="C79" s="22">
        <v>3</v>
      </c>
      <c r="D79" s="22">
        <v>2</v>
      </c>
      <c r="E79" s="22">
        <v>0</v>
      </c>
      <c r="F79" s="15">
        <f t="shared" si="17"/>
        <v>0.6</v>
      </c>
      <c r="G79" s="22">
        <v>0</v>
      </c>
      <c r="H79" s="22">
        <v>0</v>
      </c>
      <c r="I79" s="22">
        <v>0</v>
      </c>
      <c r="J79" s="22">
        <v>0</v>
      </c>
      <c r="K79" s="22">
        <v>0</v>
      </c>
      <c r="L79" s="22">
        <v>0</v>
      </c>
      <c r="M79" s="22">
        <v>0</v>
      </c>
      <c r="N79" s="15">
        <f t="shared" si="10"/>
        <v>0</v>
      </c>
      <c r="O79" s="22">
        <v>2</v>
      </c>
      <c r="P79" s="22">
        <v>2</v>
      </c>
      <c r="Q79" s="22">
        <v>1</v>
      </c>
    </row>
    <row r="80" spans="1:17" x14ac:dyDescent="0.6">
      <c r="A80" s="16" t="s">
        <v>188</v>
      </c>
      <c r="B80" s="22">
        <v>7</v>
      </c>
      <c r="C80" s="22">
        <v>2</v>
      </c>
      <c r="D80" s="22">
        <v>5</v>
      </c>
      <c r="E80" s="22">
        <v>0</v>
      </c>
      <c r="F80" s="15">
        <f t="shared" si="17"/>
        <v>0.2857142857142857</v>
      </c>
      <c r="G80" s="22">
        <v>0</v>
      </c>
      <c r="H80" s="22">
        <v>0</v>
      </c>
      <c r="I80" s="22">
        <v>0</v>
      </c>
      <c r="J80" s="22">
        <v>0</v>
      </c>
      <c r="K80" s="22">
        <v>0</v>
      </c>
      <c r="L80" s="22">
        <v>0</v>
      </c>
      <c r="M80" s="22">
        <v>0</v>
      </c>
      <c r="N80" s="15">
        <f t="shared" si="10"/>
        <v>0</v>
      </c>
      <c r="O80" s="22">
        <v>6</v>
      </c>
      <c r="P80" s="22">
        <v>1</v>
      </c>
      <c r="Q80" s="22">
        <v>0</v>
      </c>
    </row>
    <row r="81" spans="1:17" x14ac:dyDescent="0.6">
      <c r="A81" s="16" t="s">
        <v>334</v>
      </c>
      <c r="B81" s="22">
        <v>2</v>
      </c>
      <c r="C81" s="22">
        <v>2</v>
      </c>
      <c r="D81" s="22">
        <v>0</v>
      </c>
      <c r="E81" s="22">
        <v>0</v>
      </c>
      <c r="F81" s="15">
        <f t="shared" si="17"/>
        <v>1</v>
      </c>
      <c r="G81" s="22">
        <v>0</v>
      </c>
      <c r="H81" s="22">
        <v>0</v>
      </c>
      <c r="I81" s="22">
        <v>0</v>
      </c>
      <c r="J81" s="22">
        <v>0</v>
      </c>
      <c r="K81" s="22">
        <v>0</v>
      </c>
      <c r="L81" s="22">
        <v>0</v>
      </c>
      <c r="M81" s="22">
        <v>0</v>
      </c>
      <c r="N81" s="15">
        <f t="shared" si="10"/>
        <v>0</v>
      </c>
      <c r="O81" s="22">
        <v>2</v>
      </c>
      <c r="P81" s="22">
        <v>0</v>
      </c>
      <c r="Q81" s="22">
        <v>0</v>
      </c>
    </row>
    <row r="82" spans="1:17" x14ac:dyDescent="0.6">
      <c r="A82" s="16" t="s">
        <v>191</v>
      </c>
      <c r="B82" s="22">
        <v>3</v>
      </c>
      <c r="C82" s="22">
        <v>3</v>
      </c>
      <c r="D82" s="22">
        <v>0</v>
      </c>
      <c r="E82" s="22">
        <v>0</v>
      </c>
      <c r="F82" s="15">
        <f t="shared" si="17"/>
        <v>1</v>
      </c>
      <c r="G82" s="22">
        <v>0</v>
      </c>
      <c r="H82" s="22">
        <v>0</v>
      </c>
      <c r="I82" s="22">
        <v>0</v>
      </c>
      <c r="J82" s="22">
        <v>0</v>
      </c>
      <c r="K82" s="22">
        <v>0</v>
      </c>
      <c r="L82" s="22">
        <v>0</v>
      </c>
      <c r="M82" s="22">
        <v>1</v>
      </c>
      <c r="N82" s="15">
        <f t="shared" si="10"/>
        <v>0.33333333333333331</v>
      </c>
      <c r="O82" s="22">
        <v>2</v>
      </c>
      <c r="P82" s="22">
        <v>0</v>
      </c>
      <c r="Q82" s="22">
        <v>0</v>
      </c>
    </row>
    <row r="83" spans="1:17" x14ac:dyDescent="0.6">
      <c r="A83" s="17" t="s">
        <v>315</v>
      </c>
      <c r="B83" s="40">
        <f>SUM(B79:B82)</f>
        <v>17</v>
      </c>
      <c r="C83" s="40">
        <f t="shared" ref="C83:Q83" si="19">SUM(C79:C82)</f>
        <v>10</v>
      </c>
      <c r="D83" s="40">
        <f t="shared" si="19"/>
        <v>7</v>
      </c>
      <c r="E83" s="40">
        <f t="shared" si="19"/>
        <v>0</v>
      </c>
      <c r="F83" s="49">
        <f t="shared" si="17"/>
        <v>0.58823529411764708</v>
      </c>
      <c r="G83" s="40">
        <f t="shared" si="19"/>
        <v>0</v>
      </c>
      <c r="H83" s="40">
        <f t="shared" si="19"/>
        <v>0</v>
      </c>
      <c r="I83" s="40">
        <f t="shared" si="19"/>
        <v>0</v>
      </c>
      <c r="J83" s="40">
        <f t="shared" si="19"/>
        <v>0</v>
      </c>
      <c r="K83" s="40">
        <f t="shared" si="19"/>
        <v>0</v>
      </c>
      <c r="L83" s="40">
        <f t="shared" si="19"/>
        <v>0</v>
      </c>
      <c r="M83" s="40">
        <f t="shared" si="19"/>
        <v>1</v>
      </c>
      <c r="N83" s="49">
        <f t="shared" si="10"/>
        <v>7.6923076923076927E-2</v>
      </c>
      <c r="O83" s="40">
        <f t="shared" si="19"/>
        <v>12</v>
      </c>
      <c r="P83" s="40">
        <f t="shared" si="19"/>
        <v>3</v>
      </c>
      <c r="Q83" s="40">
        <f t="shared" si="19"/>
        <v>1</v>
      </c>
    </row>
    <row r="84" spans="1:17" x14ac:dyDescent="0.6">
      <c r="A84" s="18" t="s">
        <v>335</v>
      </c>
      <c r="B84" s="28">
        <f>B67+B78+B83</f>
        <v>567</v>
      </c>
      <c r="C84" s="28">
        <f>C67+C78+C83</f>
        <v>267</v>
      </c>
      <c r="D84" s="28">
        <f>D67+D78+D83</f>
        <v>300</v>
      </c>
      <c r="E84" s="28">
        <f>E67+E78+E83</f>
        <v>0</v>
      </c>
      <c r="F84" s="19">
        <f t="shared" si="17"/>
        <v>0.47089947089947087</v>
      </c>
      <c r="G84" s="28">
        <f t="shared" ref="G84:M84" si="20">G67+G78+G83</f>
        <v>0</v>
      </c>
      <c r="H84" s="28">
        <f t="shared" si="20"/>
        <v>55</v>
      </c>
      <c r="I84" s="28">
        <f t="shared" si="20"/>
        <v>21</v>
      </c>
      <c r="J84" s="28">
        <f t="shared" si="20"/>
        <v>31</v>
      </c>
      <c r="K84" s="28">
        <f t="shared" si="20"/>
        <v>3</v>
      </c>
      <c r="L84" s="28">
        <f t="shared" si="20"/>
        <v>0</v>
      </c>
      <c r="M84" s="28">
        <f t="shared" si="20"/>
        <v>10</v>
      </c>
      <c r="N84" s="19">
        <f t="shared" si="10"/>
        <v>0.3380281690140845</v>
      </c>
      <c r="O84" s="28">
        <f>O67+O78+O83</f>
        <v>235</v>
      </c>
      <c r="P84" s="28">
        <f>P67+P78+P83</f>
        <v>192</v>
      </c>
      <c r="Q84" s="28">
        <f>Q67+Q78+Q83</f>
        <v>20</v>
      </c>
    </row>
    <row r="85" spans="1:17" x14ac:dyDescent="0.6">
      <c r="A85" s="83" t="s">
        <v>336</v>
      </c>
      <c r="B85" s="28"/>
      <c r="C85" s="28"/>
      <c r="D85" s="28"/>
      <c r="E85" s="28"/>
      <c r="F85" s="19"/>
      <c r="G85" s="28"/>
      <c r="H85" s="28"/>
      <c r="I85" s="28"/>
      <c r="J85" s="28"/>
      <c r="K85" s="28"/>
      <c r="L85" s="28"/>
      <c r="M85" s="28"/>
      <c r="N85" s="15"/>
      <c r="O85" s="28"/>
      <c r="P85" s="28"/>
      <c r="Q85" s="28"/>
    </row>
    <row r="86" spans="1:17" x14ac:dyDescent="0.6">
      <c r="A86" s="16" t="s">
        <v>67</v>
      </c>
      <c r="B86" s="22">
        <v>42</v>
      </c>
      <c r="C86" s="22">
        <v>36</v>
      </c>
      <c r="D86" s="22">
        <v>6</v>
      </c>
      <c r="E86" s="22">
        <v>0</v>
      </c>
      <c r="F86" s="15">
        <f>C86/B86</f>
        <v>0.8571428571428571</v>
      </c>
      <c r="G86" s="22">
        <v>0</v>
      </c>
      <c r="H86" s="22">
        <v>2</v>
      </c>
      <c r="I86" s="22">
        <v>5</v>
      </c>
      <c r="J86" s="22">
        <v>2</v>
      </c>
      <c r="K86" s="22">
        <v>0</v>
      </c>
      <c r="L86" s="22">
        <v>0</v>
      </c>
      <c r="M86" s="22">
        <v>0</v>
      </c>
      <c r="N86" s="15">
        <f>(G86+H86+I86+J86+K86+L86+M86)/(G86+H86+I86+J86+K86+L86+M86+O86)</f>
        <v>0.32142857142857145</v>
      </c>
      <c r="O86" s="22">
        <v>19</v>
      </c>
      <c r="P86" s="22">
        <v>12</v>
      </c>
      <c r="Q86" s="22">
        <v>2</v>
      </c>
    </row>
    <row r="87" spans="1:17" x14ac:dyDescent="0.6">
      <c r="A87" s="62" t="s">
        <v>313</v>
      </c>
      <c r="B87" s="22">
        <v>1</v>
      </c>
      <c r="C87" s="22">
        <v>1</v>
      </c>
      <c r="D87" s="22">
        <v>0</v>
      </c>
      <c r="E87" s="22">
        <v>0</v>
      </c>
      <c r="F87" s="15">
        <f t="shared" si="17"/>
        <v>1</v>
      </c>
      <c r="G87" s="22">
        <v>0</v>
      </c>
      <c r="H87" s="22">
        <v>0</v>
      </c>
      <c r="I87" s="22">
        <v>0</v>
      </c>
      <c r="J87" s="22">
        <v>0</v>
      </c>
      <c r="K87" s="22">
        <v>0</v>
      </c>
      <c r="L87" s="22">
        <v>0</v>
      </c>
      <c r="M87" s="22">
        <v>0</v>
      </c>
      <c r="N87" s="15">
        <v>0</v>
      </c>
      <c r="O87" s="22">
        <v>0</v>
      </c>
      <c r="P87" s="22">
        <v>1</v>
      </c>
      <c r="Q87" s="22">
        <v>0</v>
      </c>
    </row>
    <row r="88" spans="1:17" x14ac:dyDescent="0.6">
      <c r="A88" s="62" t="s">
        <v>337</v>
      </c>
      <c r="B88" s="22">
        <v>7</v>
      </c>
      <c r="C88" s="22">
        <v>6</v>
      </c>
      <c r="D88" s="22">
        <v>1</v>
      </c>
      <c r="E88" s="22">
        <v>0</v>
      </c>
      <c r="F88" s="15">
        <f t="shared" si="17"/>
        <v>0.8571428571428571</v>
      </c>
      <c r="G88" s="22">
        <v>0</v>
      </c>
      <c r="H88" s="22">
        <v>1</v>
      </c>
      <c r="I88" s="22">
        <v>2</v>
      </c>
      <c r="J88" s="22">
        <v>1</v>
      </c>
      <c r="K88" s="22">
        <v>0</v>
      </c>
      <c r="L88" s="22">
        <v>0</v>
      </c>
      <c r="M88" s="22">
        <v>0</v>
      </c>
      <c r="N88" s="15">
        <f t="shared" si="10"/>
        <v>0.66666666666666663</v>
      </c>
      <c r="O88" s="22">
        <v>2</v>
      </c>
      <c r="P88" s="22">
        <v>1</v>
      </c>
      <c r="Q88" s="22">
        <v>0</v>
      </c>
    </row>
    <row r="89" spans="1:17" x14ac:dyDescent="0.6">
      <c r="A89" s="62" t="s">
        <v>338</v>
      </c>
      <c r="B89" s="22">
        <v>5</v>
      </c>
      <c r="C89" s="22">
        <v>4</v>
      </c>
      <c r="D89" s="22">
        <v>1</v>
      </c>
      <c r="E89" s="22">
        <v>0</v>
      </c>
      <c r="F89" s="15">
        <f t="shared" si="17"/>
        <v>0.8</v>
      </c>
      <c r="G89" s="22">
        <v>0</v>
      </c>
      <c r="H89" s="22">
        <v>0</v>
      </c>
      <c r="I89" s="22">
        <v>0</v>
      </c>
      <c r="J89" s="22">
        <v>0</v>
      </c>
      <c r="K89" s="22">
        <v>0</v>
      </c>
      <c r="L89" s="22">
        <v>0</v>
      </c>
      <c r="M89" s="22">
        <v>0</v>
      </c>
      <c r="N89" s="15">
        <f t="shared" si="10"/>
        <v>0</v>
      </c>
      <c r="O89" s="22">
        <v>2</v>
      </c>
      <c r="P89" s="22">
        <v>2</v>
      </c>
      <c r="Q89" s="22">
        <v>1</v>
      </c>
    </row>
    <row r="90" spans="1:17" x14ac:dyDescent="0.6">
      <c r="A90" s="62" t="s">
        <v>339</v>
      </c>
      <c r="B90" s="22">
        <v>13</v>
      </c>
      <c r="C90" s="22">
        <v>11</v>
      </c>
      <c r="D90" s="22">
        <v>2</v>
      </c>
      <c r="E90" s="22">
        <v>0</v>
      </c>
      <c r="F90" s="15">
        <f t="shared" si="17"/>
        <v>0.84615384615384615</v>
      </c>
      <c r="G90" s="22">
        <v>0</v>
      </c>
      <c r="H90" s="22">
        <v>1</v>
      </c>
      <c r="I90" s="22">
        <v>1</v>
      </c>
      <c r="J90" s="22">
        <v>1</v>
      </c>
      <c r="K90" s="22">
        <v>0</v>
      </c>
      <c r="L90" s="22">
        <v>0</v>
      </c>
      <c r="M90" s="22">
        <v>0</v>
      </c>
      <c r="N90" s="15">
        <f t="shared" si="10"/>
        <v>0.25</v>
      </c>
      <c r="O90" s="22">
        <v>9</v>
      </c>
      <c r="P90" s="22">
        <v>1</v>
      </c>
      <c r="Q90" s="22">
        <v>0</v>
      </c>
    </row>
    <row r="91" spans="1:17" x14ac:dyDescent="0.6">
      <c r="A91" s="62" t="s">
        <v>340</v>
      </c>
      <c r="B91" s="22">
        <v>16</v>
      </c>
      <c r="C91" s="22">
        <v>14</v>
      </c>
      <c r="D91" s="22">
        <v>2</v>
      </c>
      <c r="E91" s="22">
        <v>0</v>
      </c>
      <c r="F91" s="15">
        <f t="shared" si="17"/>
        <v>0.875</v>
      </c>
      <c r="G91" s="22">
        <v>0</v>
      </c>
      <c r="H91" s="22">
        <v>0</v>
      </c>
      <c r="I91" s="22">
        <v>2</v>
      </c>
      <c r="J91" s="22">
        <v>0</v>
      </c>
      <c r="K91" s="22">
        <v>0</v>
      </c>
      <c r="L91" s="22">
        <v>0</v>
      </c>
      <c r="M91" s="22">
        <v>0</v>
      </c>
      <c r="N91" s="15">
        <f t="shared" si="10"/>
        <v>0.25</v>
      </c>
      <c r="O91" s="22">
        <v>6</v>
      </c>
      <c r="P91" s="22">
        <v>7</v>
      </c>
      <c r="Q91" s="22">
        <v>1</v>
      </c>
    </row>
    <row r="92" spans="1:17" x14ac:dyDescent="0.6">
      <c r="A92" s="16" t="s">
        <v>68</v>
      </c>
      <c r="B92" s="22">
        <v>39</v>
      </c>
      <c r="C92" s="22">
        <v>36</v>
      </c>
      <c r="D92" s="22">
        <v>3</v>
      </c>
      <c r="E92" s="22">
        <v>0</v>
      </c>
      <c r="F92" s="15">
        <f>C92/B92</f>
        <v>0.92307692307692313</v>
      </c>
      <c r="G92" s="22">
        <v>0</v>
      </c>
      <c r="H92" s="22">
        <v>3</v>
      </c>
      <c r="I92" s="22">
        <v>6</v>
      </c>
      <c r="J92" s="22">
        <v>0</v>
      </c>
      <c r="K92" s="22">
        <v>0</v>
      </c>
      <c r="L92" s="22">
        <v>0</v>
      </c>
      <c r="M92" s="22">
        <v>0</v>
      </c>
      <c r="N92" s="15">
        <f>(G92+H92+I92+J92+K92+L92+M92)/(G92+H92+I92+J92+K92+L92+M92+O92)</f>
        <v>0.24324324324324326</v>
      </c>
      <c r="O92" s="22">
        <v>28</v>
      </c>
      <c r="P92" s="22">
        <v>2</v>
      </c>
      <c r="Q92" s="22">
        <v>0</v>
      </c>
    </row>
    <row r="93" spans="1:17" x14ac:dyDescent="0.6">
      <c r="A93" s="62" t="s">
        <v>313</v>
      </c>
      <c r="B93" s="22">
        <v>9</v>
      </c>
      <c r="C93" s="22">
        <v>9</v>
      </c>
      <c r="D93" s="22">
        <v>0</v>
      </c>
      <c r="E93" s="22">
        <v>0</v>
      </c>
      <c r="F93" s="15">
        <f t="shared" si="17"/>
        <v>1</v>
      </c>
      <c r="G93" s="22">
        <v>0</v>
      </c>
      <c r="H93" s="22">
        <v>0</v>
      </c>
      <c r="I93" s="22">
        <v>1</v>
      </c>
      <c r="J93" s="22">
        <v>0</v>
      </c>
      <c r="K93" s="22">
        <v>0</v>
      </c>
      <c r="L93" s="22">
        <v>0</v>
      </c>
      <c r="M93" s="22">
        <v>0</v>
      </c>
      <c r="N93" s="15">
        <f t="shared" si="10"/>
        <v>0.125</v>
      </c>
      <c r="O93" s="22">
        <v>7</v>
      </c>
      <c r="P93" s="22">
        <v>1</v>
      </c>
      <c r="Q93" s="22">
        <v>0</v>
      </c>
    </row>
    <row r="94" spans="1:17" x14ac:dyDescent="0.6">
      <c r="A94" s="62" t="s">
        <v>341</v>
      </c>
      <c r="B94" s="22">
        <v>25</v>
      </c>
      <c r="C94" s="22">
        <v>22</v>
      </c>
      <c r="D94" s="22">
        <v>3</v>
      </c>
      <c r="E94" s="22">
        <v>0</v>
      </c>
      <c r="F94" s="15">
        <f t="shared" si="17"/>
        <v>0.88</v>
      </c>
      <c r="G94" s="22">
        <v>0</v>
      </c>
      <c r="H94" s="22">
        <v>3</v>
      </c>
      <c r="I94" s="22">
        <v>4</v>
      </c>
      <c r="J94" s="22">
        <v>0</v>
      </c>
      <c r="K94" s="22">
        <v>0</v>
      </c>
      <c r="L94" s="22">
        <v>0</v>
      </c>
      <c r="M94" s="22">
        <v>0</v>
      </c>
      <c r="N94" s="15">
        <f t="shared" si="10"/>
        <v>0.29166666666666669</v>
      </c>
      <c r="O94" s="22">
        <v>17</v>
      </c>
      <c r="P94" s="22">
        <v>1</v>
      </c>
      <c r="Q94" s="22">
        <v>0</v>
      </c>
    </row>
    <row r="95" spans="1:17" x14ac:dyDescent="0.6">
      <c r="A95" s="62" t="s">
        <v>342</v>
      </c>
      <c r="B95" s="22">
        <v>1</v>
      </c>
      <c r="C95" s="22">
        <v>1</v>
      </c>
      <c r="D95" s="22">
        <v>0</v>
      </c>
      <c r="E95" s="22">
        <v>0</v>
      </c>
      <c r="F95" s="15">
        <f t="shared" si="17"/>
        <v>1</v>
      </c>
      <c r="G95" s="22">
        <v>0</v>
      </c>
      <c r="H95" s="22">
        <v>0</v>
      </c>
      <c r="I95" s="22">
        <v>1</v>
      </c>
      <c r="J95" s="22">
        <v>0</v>
      </c>
      <c r="K95" s="22">
        <v>0</v>
      </c>
      <c r="L95" s="22">
        <v>0</v>
      </c>
      <c r="M95" s="22">
        <v>0</v>
      </c>
      <c r="N95" s="15">
        <f t="shared" si="10"/>
        <v>1</v>
      </c>
      <c r="O95" s="22">
        <v>0</v>
      </c>
      <c r="P95" s="22">
        <v>0</v>
      </c>
      <c r="Q95" s="22">
        <v>0</v>
      </c>
    </row>
    <row r="96" spans="1:17" x14ac:dyDescent="0.6">
      <c r="A96" s="62" t="s">
        <v>343</v>
      </c>
      <c r="B96" s="22">
        <v>2</v>
      </c>
      <c r="C96" s="22">
        <v>2</v>
      </c>
      <c r="D96" s="22">
        <v>0</v>
      </c>
      <c r="E96" s="22">
        <v>0</v>
      </c>
      <c r="F96" s="15">
        <f t="shared" si="17"/>
        <v>1</v>
      </c>
      <c r="G96" s="22">
        <v>0</v>
      </c>
      <c r="H96" s="22">
        <v>0</v>
      </c>
      <c r="I96" s="22">
        <v>0</v>
      </c>
      <c r="J96" s="22">
        <v>0</v>
      </c>
      <c r="K96" s="22">
        <v>0</v>
      </c>
      <c r="L96" s="22">
        <v>0</v>
      </c>
      <c r="M96" s="22">
        <v>0</v>
      </c>
      <c r="N96" s="15">
        <f t="shared" si="10"/>
        <v>0</v>
      </c>
      <c r="O96" s="22">
        <v>2</v>
      </c>
      <c r="P96" s="22">
        <v>0</v>
      </c>
      <c r="Q96" s="22">
        <v>0</v>
      </c>
    </row>
    <row r="97" spans="1:17" x14ac:dyDescent="0.6">
      <c r="A97" s="62" t="s">
        <v>344</v>
      </c>
      <c r="B97" s="22">
        <v>2</v>
      </c>
      <c r="C97" s="22">
        <v>2</v>
      </c>
      <c r="D97" s="22">
        <v>0</v>
      </c>
      <c r="E97" s="22">
        <v>0</v>
      </c>
      <c r="F97" s="15">
        <f t="shared" si="17"/>
        <v>1</v>
      </c>
      <c r="G97" s="22">
        <v>0</v>
      </c>
      <c r="H97" s="22">
        <v>0</v>
      </c>
      <c r="I97" s="22">
        <v>0</v>
      </c>
      <c r="J97" s="22">
        <v>0</v>
      </c>
      <c r="K97" s="22">
        <v>0</v>
      </c>
      <c r="L97" s="22">
        <v>0</v>
      </c>
      <c r="M97" s="22">
        <v>0</v>
      </c>
      <c r="N97" s="15">
        <f t="shared" si="10"/>
        <v>0</v>
      </c>
      <c r="O97" s="22">
        <v>2</v>
      </c>
      <c r="P97" s="22">
        <v>0</v>
      </c>
      <c r="Q97" s="22">
        <v>0</v>
      </c>
    </row>
    <row r="98" spans="1:17" x14ac:dyDescent="0.6">
      <c r="A98" s="5" t="s">
        <v>345</v>
      </c>
      <c r="B98" s="22">
        <v>6</v>
      </c>
      <c r="C98" s="22">
        <v>1</v>
      </c>
      <c r="D98" s="22">
        <v>5</v>
      </c>
      <c r="E98" s="22">
        <v>0</v>
      </c>
      <c r="F98" s="15">
        <f t="shared" si="17"/>
        <v>0.16666666666666666</v>
      </c>
      <c r="G98" s="22">
        <v>0</v>
      </c>
      <c r="H98" s="22">
        <v>0</v>
      </c>
      <c r="I98" s="22">
        <v>0</v>
      </c>
      <c r="J98" s="22">
        <v>0</v>
      </c>
      <c r="K98" s="22">
        <v>0</v>
      </c>
      <c r="L98" s="22">
        <v>0</v>
      </c>
      <c r="M98" s="22">
        <v>1</v>
      </c>
      <c r="N98" s="15">
        <f t="shared" si="10"/>
        <v>0.2</v>
      </c>
      <c r="O98" s="22">
        <v>4</v>
      </c>
      <c r="P98" s="22">
        <v>1</v>
      </c>
      <c r="Q98" s="22">
        <v>0</v>
      </c>
    </row>
    <row r="99" spans="1:17" x14ac:dyDescent="0.6">
      <c r="A99" s="18" t="s">
        <v>304</v>
      </c>
      <c r="B99" s="52">
        <f>B86+B92+B98</f>
        <v>87</v>
      </c>
      <c r="C99" s="52">
        <f>C86+C92+C98</f>
        <v>73</v>
      </c>
      <c r="D99" s="52">
        <f>D86+D92+D98</f>
        <v>14</v>
      </c>
      <c r="E99" s="52">
        <f>E86+E92</f>
        <v>0</v>
      </c>
      <c r="F99" s="49">
        <f t="shared" si="17"/>
        <v>0.83908045977011492</v>
      </c>
      <c r="G99" s="52">
        <f t="shared" ref="G99:M99" si="21">G86+G92+G98</f>
        <v>0</v>
      </c>
      <c r="H99" s="52">
        <f t="shared" si="21"/>
        <v>5</v>
      </c>
      <c r="I99" s="52">
        <f t="shared" si="21"/>
        <v>11</v>
      </c>
      <c r="J99" s="52">
        <f t="shared" si="21"/>
        <v>2</v>
      </c>
      <c r="K99" s="52">
        <f t="shared" si="21"/>
        <v>0</v>
      </c>
      <c r="L99" s="52">
        <f t="shared" si="21"/>
        <v>0</v>
      </c>
      <c r="M99" s="52">
        <f t="shared" si="21"/>
        <v>1</v>
      </c>
      <c r="N99" s="49">
        <f t="shared" si="10"/>
        <v>0.27142857142857141</v>
      </c>
      <c r="O99" s="52">
        <f>O86+O92+O98</f>
        <v>51</v>
      </c>
      <c r="P99" s="52">
        <f>P86+P92+P98</f>
        <v>15</v>
      </c>
      <c r="Q99" s="52">
        <f>Q86+Q92+Q98</f>
        <v>2</v>
      </c>
    </row>
    <row r="100" spans="1:17" x14ac:dyDescent="0.6">
      <c r="A100" s="16" t="s">
        <v>245</v>
      </c>
      <c r="B100" s="22">
        <v>13</v>
      </c>
      <c r="C100" s="22">
        <v>10</v>
      </c>
      <c r="D100" s="22">
        <v>3</v>
      </c>
      <c r="E100" s="22">
        <v>0</v>
      </c>
      <c r="F100" s="15">
        <f t="shared" si="17"/>
        <v>0.76923076923076927</v>
      </c>
      <c r="G100" s="22">
        <v>0</v>
      </c>
      <c r="H100" s="22">
        <v>0</v>
      </c>
      <c r="I100" s="22">
        <v>1</v>
      </c>
      <c r="J100" s="22">
        <v>2</v>
      </c>
      <c r="K100" s="22">
        <v>0</v>
      </c>
      <c r="L100" s="22">
        <v>0</v>
      </c>
      <c r="M100" s="22">
        <v>0</v>
      </c>
      <c r="N100" s="15">
        <f t="shared" si="10"/>
        <v>0.27272727272727271</v>
      </c>
      <c r="O100" s="22">
        <v>8</v>
      </c>
      <c r="P100" s="22">
        <v>2</v>
      </c>
      <c r="Q100" s="22">
        <v>0</v>
      </c>
    </row>
    <row r="101" spans="1:17" x14ac:dyDescent="0.6">
      <c r="A101" s="16" t="s">
        <v>70</v>
      </c>
      <c r="B101" s="22">
        <v>168</v>
      </c>
      <c r="C101" s="22">
        <v>155</v>
      </c>
      <c r="D101" s="22">
        <v>13</v>
      </c>
      <c r="E101" s="22">
        <v>0</v>
      </c>
      <c r="F101" s="15">
        <f>C101/B101</f>
        <v>0.92261904761904767</v>
      </c>
      <c r="G101" s="22">
        <v>0</v>
      </c>
      <c r="H101" s="22">
        <v>12</v>
      </c>
      <c r="I101" s="22">
        <v>16</v>
      </c>
      <c r="J101" s="22">
        <v>11</v>
      </c>
      <c r="K101" s="22">
        <v>5</v>
      </c>
      <c r="L101" s="22">
        <v>0</v>
      </c>
      <c r="M101" s="22">
        <v>1</v>
      </c>
      <c r="N101" s="15">
        <f>(G101+H101+I101+J101+K101+L101+M101)/(G101+H101+I101+J101+K101+L101+M101+O101)</f>
        <v>0.27777777777777779</v>
      </c>
      <c r="O101" s="22">
        <v>117</v>
      </c>
      <c r="P101" s="22">
        <v>2</v>
      </c>
      <c r="Q101" s="22">
        <v>4</v>
      </c>
    </row>
    <row r="102" spans="1:17" x14ac:dyDescent="0.6">
      <c r="A102" s="62" t="s">
        <v>346</v>
      </c>
      <c r="B102" s="22">
        <v>58</v>
      </c>
      <c r="C102" s="22">
        <v>53</v>
      </c>
      <c r="D102" s="22">
        <v>5</v>
      </c>
      <c r="E102" s="22">
        <v>0</v>
      </c>
      <c r="F102" s="15">
        <f t="shared" si="17"/>
        <v>0.91379310344827591</v>
      </c>
      <c r="G102" s="22">
        <v>0</v>
      </c>
      <c r="H102" s="22">
        <v>6</v>
      </c>
      <c r="I102" s="22">
        <v>9</v>
      </c>
      <c r="J102" s="22">
        <v>2</v>
      </c>
      <c r="K102" s="22">
        <v>1</v>
      </c>
      <c r="L102" s="22">
        <v>0</v>
      </c>
      <c r="M102" s="22">
        <v>0</v>
      </c>
      <c r="N102" s="15">
        <f t="shared" si="10"/>
        <v>0.32727272727272727</v>
      </c>
      <c r="O102" s="22">
        <v>37</v>
      </c>
      <c r="P102" s="22">
        <v>0</v>
      </c>
      <c r="Q102" s="22">
        <v>3</v>
      </c>
    </row>
    <row r="103" spans="1:17" x14ac:dyDescent="0.6">
      <c r="A103" s="62" t="s">
        <v>347</v>
      </c>
      <c r="B103" s="22">
        <v>88</v>
      </c>
      <c r="C103" s="22">
        <v>80</v>
      </c>
      <c r="D103" s="22">
        <v>8</v>
      </c>
      <c r="E103" s="22">
        <v>0</v>
      </c>
      <c r="F103" s="15">
        <f t="shared" si="17"/>
        <v>0.90909090909090906</v>
      </c>
      <c r="G103" s="22">
        <v>0</v>
      </c>
      <c r="H103" s="22">
        <v>6</v>
      </c>
      <c r="I103" s="22">
        <v>6</v>
      </c>
      <c r="J103" s="22">
        <v>6</v>
      </c>
      <c r="K103" s="22">
        <v>4</v>
      </c>
      <c r="L103" s="22">
        <v>0</v>
      </c>
      <c r="M103" s="22">
        <v>1</v>
      </c>
      <c r="N103" s="15">
        <f t="shared" si="10"/>
        <v>0.26436781609195403</v>
      </c>
      <c r="O103" s="22">
        <v>64</v>
      </c>
      <c r="P103" s="22">
        <v>0</v>
      </c>
      <c r="Q103" s="22">
        <v>1</v>
      </c>
    </row>
    <row r="104" spans="1:17" x14ac:dyDescent="0.6">
      <c r="A104" s="62" t="s">
        <v>342</v>
      </c>
      <c r="B104" s="22">
        <v>22</v>
      </c>
      <c r="C104" s="22">
        <v>22</v>
      </c>
      <c r="D104" s="22">
        <v>0</v>
      </c>
      <c r="E104" s="22">
        <v>0</v>
      </c>
      <c r="F104" s="15">
        <f t="shared" si="17"/>
        <v>1</v>
      </c>
      <c r="G104" s="22">
        <v>0</v>
      </c>
      <c r="H104" s="22">
        <v>0</v>
      </c>
      <c r="I104" s="22">
        <v>1</v>
      </c>
      <c r="J104" s="22">
        <v>3</v>
      </c>
      <c r="K104" s="22">
        <v>0</v>
      </c>
      <c r="L104" s="22">
        <v>0</v>
      </c>
      <c r="M104" s="22">
        <v>0</v>
      </c>
      <c r="N104" s="15">
        <f t="shared" si="10"/>
        <v>0.2</v>
      </c>
      <c r="O104" s="22">
        <v>16</v>
      </c>
      <c r="P104" s="22">
        <v>2</v>
      </c>
      <c r="Q104" s="22">
        <v>0</v>
      </c>
    </row>
    <row r="105" spans="1:17" x14ac:dyDescent="0.6">
      <c r="A105" s="18" t="s">
        <v>312</v>
      </c>
      <c r="B105" s="40">
        <f>B100+B101</f>
        <v>181</v>
      </c>
      <c r="C105" s="40">
        <f>C100+C101</f>
        <v>165</v>
      </c>
      <c r="D105" s="40">
        <f>D100+D101</f>
        <v>16</v>
      </c>
      <c r="E105" s="40">
        <f>E100+E101</f>
        <v>0</v>
      </c>
      <c r="F105" s="49">
        <f t="shared" si="17"/>
        <v>0.91160220994475138</v>
      </c>
      <c r="G105" s="40">
        <f t="shared" ref="G105:M105" si="22">G100+G101</f>
        <v>0</v>
      </c>
      <c r="H105" s="40">
        <f t="shared" si="22"/>
        <v>12</v>
      </c>
      <c r="I105" s="40">
        <f t="shared" si="22"/>
        <v>17</v>
      </c>
      <c r="J105" s="40">
        <f t="shared" si="22"/>
        <v>13</v>
      </c>
      <c r="K105" s="40">
        <f t="shared" si="22"/>
        <v>5</v>
      </c>
      <c r="L105" s="40">
        <f t="shared" si="22"/>
        <v>0</v>
      </c>
      <c r="M105" s="40">
        <f t="shared" si="22"/>
        <v>1</v>
      </c>
      <c r="N105" s="49">
        <f t="shared" si="10"/>
        <v>0.2774566473988439</v>
      </c>
      <c r="O105" s="40">
        <f>O100+O101</f>
        <v>125</v>
      </c>
      <c r="P105" s="40">
        <f>P100+P101</f>
        <v>4</v>
      </c>
      <c r="Q105" s="40">
        <f>Q100+Q101</f>
        <v>4</v>
      </c>
    </row>
    <row r="106" spans="1:17" x14ac:dyDescent="0.6">
      <c r="A106" s="16" t="s">
        <v>348</v>
      </c>
      <c r="B106" s="22">
        <v>72</v>
      </c>
      <c r="C106" s="22">
        <v>63</v>
      </c>
      <c r="D106" s="22">
        <v>9</v>
      </c>
      <c r="E106" s="22">
        <v>0</v>
      </c>
      <c r="F106" s="15">
        <f t="shared" si="17"/>
        <v>0.875</v>
      </c>
      <c r="G106" s="22">
        <v>0</v>
      </c>
      <c r="H106" s="22">
        <v>5</v>
      </c>
      <c r="I106" s="22">
        <v>14</v>
      </c>
      <c r="J106" s="22">
        <v>5</v>
      </c>
      <c r="K106" s="22">
        <v>0</v>
      </c>
      <c r="L106" s="22">
        <v>0</v>
      </c>
      <c r="M106" s="22">
        <v>0</v>
      </c>
      <c r="N106" s="15">
        <f t="shared" si="10"/>
        <v>0.34285714285714286</v>
      </c>
      <c r="O106" s="22">
        <v>46</v>
      </c>
      <c r="P106" s="22">
        <v>1</v>
      </c>
      <c r="Q106" s="22">
        <v>1</v>
      </c>
    </row>
    <row r="107" spans="1:17" x14ac:dyDescent="0.6">
      <c r="A107" s="16" t="s">
        <v>349</v>
      </c>
      <c r="B107" s="22">
        <v>24</v>
      </c>
      <c r="C107" s="22">
        <v>22</v>
      </c>
      <c r="D107" s="22">
        <v>2</v>
      </c>
      <c r="E107" s="22">
        <v>0</v>
      </c>
      <c r="F107" s="15">
        <f t="shared" si="17"/>
        <v>0.91666666666666663</v>
      </c>
      <c r="G107" s="22">
        <v>0</v>
      </c>
      <c r="H107" s="22">
        <v>2</v>
      </c>
      <c r="I107" s="22">
        <v>6</v>
      </c>
      <c r="J107" s="22">
        <v>2</v>
      </c>
      <c r="K107" s="22">
        <v>0</v>
      </c>
      <c r="L107" s="22">
        <v>0</v>
      </c>
      <c r="M107" s="22">
        <v>0</v>
      </c>
      <c r="N107" s="15">
        <f t="shared" si="10"/>
        <v>0.43478260869565216</v>
      </c>
      <c r="O107" s="22">
        <v>13</v>
      </c>
      <c r="P107" s="22">
        <v>0</v>
      </c>
      <c r="Q107" s="22">
        <v>1</v>
      </c>
    </row>
    <row r="108" spans="1:17" x14ac:dyDescent="0.6">
      <c r="A108" s="17" t="s">
        <v>315</v>
      </c>
      <c r="B108" s="24">
        <f>B106+B107</f>
        <v>96</v>
      </c>
      <c r="C108" s="24">
        <f t="shared" ref="C108:D108" si="23">C106+C107</f>
        <v>85</v>
      </c>
      <c r="D108" s="24">
        <f t="shared" si="23"/>
        <v>11</v>
      </c>
      <c r="E108" s="24">
        <f>E100+E101+E106+E107</f>
        <v>0</v>
      </c>
      <c r="F108" s="36">
        <f t="shared" si="17"/>
        <v>0.88541666666666663</v>
      </c>
      <c r="G108" s="24">
        <f>G100+G101+G106+G107</f>
        <v>0</v>
      </c>
      <c r="H108" s="24">
        <f>+H106+H107</f>
        <v>7</v>
      </c>
      <c r="I108" s="24">
        <f t="shared" ref="I108:M108" si="24">+I106+I107</f>
        <v>20</v>
      </c>
      <c r="J108" s="24">
        <f t="shared" si="24"/>
        <v>7</v>
      </c>
      <c r="K108" s="24">
        <f t="shared" si="24"/>
        <v>0</v>
      </c>
      <c r="L108" s="24">
        <f t="shared" si="24"/>
        <v>0</v>
      </c>
      <c r="M108" s="24">
        <f t="shared" si="24"/>
        <v>0</v>
      </c>
      <c r="N108" s="36">
        <f t="shared" si="10"/>
        <v>0.36559139784946237</v>
      </c>
      <c r="O108" s="24">
        <f>O106+O107</f>
        <v>59</v>
      </c>
      <c r="P108" s="24">
        <f t="shared" ref="P108:Q108" si="25">P106+P107</f>
        <v>1</v>
      </c>
      <c r="Q108" s="24">
        <f t="shared" si="25"/>
        <v>2</v>
      </c>
    </row>
    <row r="109" spans="1:17" x14ac:dyDescent="0.6">
      <c r="A109" s="18" t="s">
        <v>350</v>
      </c>
      <c r="B109" s="52">
        <f>B99+B105+B108</f>
        <v>364</v>
      </c>
      <c r="C109" s="52">
        <f>C99+C105+C108</f>
        <v>323</v>
      </c>
      <c r="D109" s="52">
        <f>D99+D105+D108</f>
        <v>41</v>
      </c>
      <c r="E109" s="52">
        <f>E99+E105+E108</f>
        <v>0</v>
      </c>
      <c r="F109" s="49">
        <f t="shared" si="17"/>
        <v>0.88736263736263732</v>
      </c>
      <c r="G109" s="52">
        <f t="shared" ref="G109:M109" si="26">G99+G105+G108</f>
        <v>0</v>
      </c>
      <c r="H109" s="52">
        <f t="shared" si="26"/>
        <v>24</v>
      </c>
      <c r="I109" s="52">
        <f t="shared" si="26"/>
        <v>48</v>
      </c>
      <c r="J109" s="52">
        <f t="shared" si="26"/>
        <v>22</v>
      </c>
      <c r="K109" s="52">
        <f t="shared" si="26"/>
        <v>5</v>
      </c>
      <c r="L109" s="52">
        <f t="shared" si="26"/>
        <v>0</v>
      </c>
      <c r="M109" s="52">
        <f t="shared" si="26"/>
        <v>2</v>
      </c>
      <c r="N109" s="49">
        <f t="shared" si="10"/>
        <v>0.30059523809523808</v>
      </c>
      <c r="O109" s="52">
        <f>O99+O105+O108</f>
        <v>235</v>
      </c>
      <c r="P109" s="52">
        <f>P99+P105+P108</f>
        <v>20</v>
      </c>
      <c r="Q109" s="52">
        <f>Q99+Q105+Q108</f>
        <v>8</v>
      </c>
    </row>
    <row r="110" spans="1:17" x14ac:dyDescent="0.6">
      <c r="A110" s="65" t="s">
        <v>196</v>
      </c>
      <c r="B110" s="18"/>
      <c r="C110" s="18"/>
      <c r="D110" s="18"/>
      <c r="E110" s="18"/>
      <c r="F110" s="15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81"/>
    </row>
    <row r="111" spans="1:17" x14ac:dyDescent="0.6">
      <c r="A111" s="16" t="s">
        <v>351</v>
      </c>
      <c r="B111" s="22">
        <v>39</v>
      </c>
      <c r="C111" s="22">
        <v>34</v>
      </c>
      <c r="D111" s="22">
        <v>5</v>
      </c>
      <c r="E111" s="22">
        <v>0</v>
      </c>
      <c r="F111" s="15">
        <f>C111/B111</f>
        <v>0.87179487179487181</v>
      </c>
      <c r="G111" s="22">
        <v>0</v>
      </c>
      <c r="H111" s="22">
        <v>0</v>
      </c>
      <c r="I111" s="22">
        <v>2</v>
      </c>
      <c r="J111" s="22">
        <v>4</v>
      </c>
      <c r="K111" s="22">
        <v>0</v>
      </c>
      <c r="L111" s="22">
        <v>0</v>
      </c>
      <c r="M111" s="22">
        <v>2</v>
      </c>
      <c r="N111" s="15">
        <f>(G111+H111+I111+J111+K111+L111+M111)/(G111+H111+I111+J111+K111+L111+M111+O111)</f>
        <v>0.24242424242424243</v>
      </c>
      <c r="O111" s="22">
        <v>25</v>
      </c>
      <c r="P111" s="22">
        <v>4</v>
      </c>
      <c r="Q111" s="126">
        <v>2</v>
      </c>
    </row>
    <row r="112" spans="1:17" x14ac:dyDescent="0.6">
      <c r="A112" s="62" t="s">
        <v>352</v>
      </c>
      <c r="B112" s="22">
        <v>26</v>
      </c>
      <c r="C112" s="22">
        <v>21</v>
      </c>
      <c r="D112" s="22">
        <v>5</v>
      </c>
      <c r="E112" s="22">
        <v>0</v>
      </c>
      <c r="F112" s="15">
        <f t="shared" ref="F112:F175" si="27">C112/B112</f>
        <v>0.80769230769230771</v>
      </c>
      <c r="G112" s="22">
        <v>0</v>
      </c>
      <c r="H112" s="22">
        <v>0</v>
      </c>
      <c r="I112" s="22">
        <v>2</v>
      </c>
      <c r="J112" s="22">
        <v>3</v>
      </c>
      <c r="K112" s="22">
        <v>0</v>
      </c>
      <c r="L112" s="22">
        <v>0</v>
      </c>
      <c r="M112" s="22">
        <v>1</v>
      </c>
      <c r="N112" s="15">
        <f>(G112+H112+I112+J112+K112+L112+M112)/(G112+H112+I112+J112+K112+L112+M112+O112)</f>
        <v>0.3</v>
      </c>
      <c r="O112" s="22">
        <v>14</v>
      </c>
      <c r="P112" s="22">
        <v>4</v>
      </c>
      <c r="Q112" s="22">
        <v>2</v>
      </c>
    </row>
    <row r="113" spans="1:17" x14ac:dyDescent="0.6">
      <c r="A113" s="62" t="s">
        <v>353</v>
      </c>
      <c r="B113" s="22">
        <v>13</v>
      </c>
      <c r="C113" s="22">
        <v>13</v>
      </c>
      <c r="D113" s="22">
        <v>0</v>
      </c>
      <c r="E113" s="22">
        <v>0</v>
      </c>
      <c r="F113" s="15">
        <f t="shared" si="27"/>
        <v>1</v>
      </c>
      <c r="G113" s="22">
        <v>0</v>
      </c>
      <c r="H113" s="22">
        <v>0</v>
      </c>
      <c r="I113" s="22">
        <v>0</v>
      </c>
      <c r="J113" s="22">
        <v>1</v>
      </c>
      <c r="K113" s="22">
        <v>0</v>
      </c>
      <c r="L113" s="22">
        <v>0</v>
      </c>
      <c r="M113" s="22">
        <v>1</v>
      </c>
      <c r="N113" s="15">
        <f t="shared" ref="N113:N176" si="28">(G113+H113+I113+J113+K113+L113+M113)/(G113+H113+I113+J113+K113+L113+M113+O113)</f>
        <v>0.15384615384615385</v>
      </c>
      <c r="O113" s="22">
        <v>11</v>
      </c>
      <c r="P113" s="22">
        <v>0</v>
      </c>
      <c r="Q113" s="22">
        <v>0</v>
      </c>
    </row>
    <row r="114" spans="1:17" x14ac:dyDescent="0.6">
      <c r="A114" s="16" t="s">
        <v>250</v>
      </c>
      <c r="B114" s="22">
        <v>5</v>
      </c>
      <c r="C114" s="22">
        <v>4</v>
      </c>
      <c r="D114" s="22">
        <v>1</v>
      </c>
      <c r="E114" s="22">
        <v>0</v>
      </c>
      <c r="F114" s="15">
        <f>C114/B114</f>
        <v>0.8</v>
      </c>
      <c r="G114" s="22">
        <v>0</v>
      </c>
      <c r="H114" s="22">
        <v>0</v>
      </c>
      <c r="I114" s="22">
        <v>0</v>
      </c>
      <c r="J114" s="22">
        <v>1</v>
      </c>
      <c r="K114" s="22">
        <v>0</v>
      </c>
      <c r="L114" s="22">
        <v>0</v>
      </c>
      <c r="M114" s="22">
        <v>0</v>
      </c>
      <c r="N114" s="15">
        <f>(G114+H114+I114+J114+K114+L114+M114)/(G114+H114+I114+J114+K114+L114+M114+O114)</f>
        <v>0.33333333333333331</v>
      </c>
      <c r="O114" s="22">
        <v>2</v>
      </c>
      <c r="P114" s="22">
        <v>2</v>
      </c>
      <c r="Q114" s="22">
        <v>0</v>
      </c>
    </row>
    <row r="115" spans="1:17" x14ac:dyDescent="0.6">
      <c r="A115" s="62" t="s">
        <v>354</v>
      </c>
      <c r="B115" s="22">
        <v>3</v>
      </c>
      <c r="C115" s="22">
        <v>2</v>
      </c>
      <c r="D115" s="22">
        <v>1</v>
      </c>
      <c r="E115" s="22">
        <v>0</v>
      </c>
      <c r="F115" s="15">
        <f t="shared" si="27"/>
        <v>0.66666666666666663</v>
      </c>
      <c r="G115" s="22">
        <v>0</v>
      </c>
      <c r="H115" s="22">
        <v>0</v>
      </c>
      <c r="I115" s="22">
        <v>0</v>
      </c>
      <c r="J115" s="22">
        <v>0</v>
      </c>
      <c r="K115" s="22">
        <v>0</v>
      </c>
      <c r="L115" s="22">
        <v>0</v>
      </c>
      <c r="M115" s="22">
        <v>0</v>
      </c>
      <c r="N115" s="15">
        <f t="shared" si="28"/>
        <v>0</v>
      </c>
      <c r="O115" s="22">
        <v>2</v>
      </c>
      <c r="P115" s="22">
        <v>1</v>
      </c>
      <c r="Q115" s="22">
        <v>0</v>
      </c>
    </row>
    <row r="116" spans="1:17" x14ac:dyDescent="0.6">
      <c r="A116" s="62" t="s">
        <v>355</v>
      </c>
      <c r="B116" s="22">
        <v>2</v>
      </c>
      <c r="C116" s="22">
        <v>2</v>
      </c>
      <c r="D116" s="22">
        <v>0</v>
      </c>
      <c r="E116" s="22">
        <v>0</v>
      </c>
      <c r="F116" s="15">
        <f t="shared" si="27"/>
        <v>1</v>
      </c>
      <c r="G116" s="22">
        <v>0</v>
      </c>
      <c r="H116" s="22">
        <v>0</v>
      </c>
      <c r="I116" s="22">
        <v>0</v>
      </c>
      <c r="J116" s="22">
        <v>1</v>
      </c>
      <c r="K116" s="22">
        <v>0</v>
      </c>
      <c r="L116" s="22">
        <v>0</v>
      </c>
      <c r="M116" s="22">
        <v>0</v>
      </c>
      <c r="N116" s="15">
        <f t="shared" si="28"/>
        <v>1</v>
      </c>
      <c r="O116" s="22">
        <v>0</v>
      </c>
      <c r="P116" s="22">
        <v>1</v>
      </c>
      <c r="Q116" s="22">
        <v>0</v>
      </c>
    </row>
    <row r="117" spans="1:17" x14ac:dyDescent="0.6">
      <c r="A117" s="16" t="s">
        <v>78</v>
      </c>
      <c r="B117" s="22">
        <v>31</v>
      </c>
      <c r="C117" s="22">
        <v>23</v>
      </c>
      <c r="D117" s="22">
        <v>8</v>
      </c>
      <c r="E117" s="22">
        <v>0</v>
      </c>
      <c r="F117" s="15">
        <f>C117/B117</f>
        <v>0.74193548387096775</v>
      </c>
      <c r="G117" s="22">
        <v>0</v>
      </c>
      <c r="H117" s="22">
        <v>0</v>
      </c>
      <c r="I117" s="22">
        <v>7</v>
      </c>
      <c r="J117" s="22">
        <v>3</v>
      </c>
      <c r="K117" s="22">
        <v>1</v>
      </c>
      <c r="L117" s="22">
        <v>0</v>
      </c>
      <c r="M117" s="22">
        <v>0</v>
      </c>
      <c r="N117" s="15">
        <f>(G117+H117+I117+J117+K117+L117+M117)/(G117+H117+I117+J117+K117+L117+M117+O117)</f>
        <v>0.36666666666666664</v>
      </c>
      <c r="O117" s="22">
        <v>19</v>
      </c>
      <c r="P117" s="22">
        <v>1</v>
      </c>
      <c r="Q117" s="22">
        <v>0</v>
      </c>
    </row>
    <row r="118" spans="1:17" x14ac:dyDescent="0.6">
      <c r="A118" s="16" t="s">
        <v>81</v>
      </c>
      <c r="B118" s="22">
        <v>46</v>
      </c>
      <c r="C118" s="22">
        <v>27</v>
      </c>
      <c r="D118" s="22">
        <v>19</v>
      </c>
      <c r="E118" s="22">
        <v>0</v>
      </c>
      <c r="F118" s="15">
        <f t="shared" si="27"/>
        <v>0.58695652173913049</v>
      </c>
      <c r="G118" s="22">
        <v>0</v>
      </c>
      <c r="H118" s="22">
        <v>4</v>
      </c>
      <c r="I118" s="22">
        <v>8</v>
      </c>
      <c r="J118" s="22">
        <v>5</v>
      </c>
      <c r="K118" s="22">
        <v>0</v>
      </c>
      <c r="L118" s="22">
        <v>0</v>
      </c>
      <c r="M118" s="22">
        <v>0</v>
      </c>
      <c r="N118" s="15">
        <f t="shared" si="28"/>
        <v>0.36956521739130432</v>
      </c>
      <c r="O118" s="22">
        <v>29</v>
      </c>
      <c r="P118" s="22">
        <v>0</v>
      </c>
      <c r="Q118" s="22">
        <v>0</v>
      </c>
    </row>
    <row r="119" spans="1:17" x14ac:dyDescent="0.6">
      <c r="A119" s="16" t="s">
        <v>80</v>
      </c>
      <c r="B119" s="22">
        <v>15</v>
      </c>
      <c r="C119" s="22">
        <v>9</v>
      </c>
      <c r="D119" s="22">
        <v>6</v>
      </c>
      <c r="E119" s="22">
        <v>0</v>
      </c>
      <c r="F119" s="15">
        <f>C119/B119</f>
        <v>0.6</v>
      </c>
      <c r="G119" s="22">
        <v>0</v>
      </c>
      <c r="H119" s="22">
        <v>1</v>
      </c>
      <c r="I119" s="22">
        <v>2</v>
      </c>
      <c r="J119" s="22">
        <v>3</v>
      </c>
      <c r="K119" s="22">
        <v>0</v>
      </c>
      <c r="L119" s="22">
        <v>0</v>
      </c>
      <c r="M119" s="22">
        <v>0</v>
      </c>
      <c r="N119" s="15">
        <f t="shared" si="28"/>
        <v>0.42857142857142855</v>
      </c>
      <c r="O119" s="22">
        <v>8</v>
      </c>
      <c r="P119" s="22">
        <v>1</v>
      </c>
      <c r="Q119" s="22">
        <v>0</v>
      </c>
    </row>
    <row r="120" spans="1:17" x14ac:dyDescent="0.6">
      <c r="A120" s="16" t="s">
        <v>356</v>
      </c>
      <c r="B120" s="22">
        <v>9</v>
      </c>
      <c r="C120" s="22">
        <v>7</v>
      </c>
      <c r="D120" s="22">
        <v>2</v>
      </c>
      <c r="E120" s="22">
        <v>0</v>
      </c>
      <c r="F120" s="15">
        <f t="shared" si="27"/>
        <v>0.77777777777777779</v>
      </c>
      <c r="G120" s="22">
        <v>0</v>
      </c>
      <c r="H120" s="22">
        <v>0</v>
      </c>
      <c r="I120" s="22">
        <v>2</v>
      </c>
      <c r="J120" s="22">
        <v>1</v>
      </c>
      <c r="K120" s="22">
        <v>0</v>
      </c>
      <c r="L120" s="22">
        <v>0</v>
      </c>
      <c r="M120" s="22">
        <v>0</v>
      </c>
      <c r="N120" s="15">
        <f t="shared" si="28"/>
        <v>0.33333333333333331</v>
      </c>
      <c r="O120" s="22">
        <v>6</v>
      </c>
      <c r="P120" s="22">
        <v>0</v>
      </c>
      <c r="Q120" s="22">
        <v>0</v>
      </c>
    </row>
    <row r="121" spans="1:17" x14ac:dyDescent="0.6">
      <c r="A121" s="16" t="s">
        <v>357</v>
      </c>
      <c r="B121" s="22">
        <v>14</v>
      </c>
      <c r="C121" s="22">
        <v>10</v>
      </c>
      <c r="D121" s="22">
        <v>4</v>
      </c>
      <c r="E121" s="22">
        <v>0</v>
      </c>
      <c r="F121" s="15">
        <f t="shared" si="27"/>
        <v>0.7142857142857143</v>
      </c>
      <c r="G121" s="22">
        <v>0</v>
      </c>
      <c r="H121" s="22">
        <v>0</v>
      </c>
      <c r="I121" s="22">
        <v>2</v>
      </c>
      <c r="J121" s="22">
        <v>2</v>
      </c>
      <c r="K121" s="22">
        <v>0</v>
      </c>
      <c r="L121" s="22">
        <v>0</v>
      </c>
      <c r="M121" s="22">
        <v>1</v>
      </c>
      <c r="N121" s="15">
        <f t="shared" si="28"/>
        <v>0.45454545454545453</v>
      </c>
      <c r="O121" s="22">
        <v>6</v>
      </c>
      <c r="P121" s="22">
        <v>2</v>
      </c>
      <c r="Q121" s="22">
        <v>1</v>
      </c>
    </row>
    <row r="122" spans="1:17" x14ac:dyDescent="0.6">
      <c r="A122" s="18" t="s">
        <v>358</v>
      </c>
      <c r="B122" s="40">
        <f>+B111+B114+B117+B118+B119+B120+B121</f>
        <v>159</v>
      </c>
      <c r="C122" s="40">
        <f>+C111+C114+C117+C118+C119+C120+C121</f>
        <v>114</v>
      </c>
      <c r="D122" s="40">
        <f>+D111+D114+D117+D118+D119+D120+D121</f>
        <v>45</v>
      </c>
      <c r="E122" s="40">
        <f>+E111+E114+E117+E118+E119+E120+E121</f>
        <v>0</v>
      </c>
      <c r="F122" s="49">
        <f t="shared" si="27"/>
        <v>0.71698113207547165</v>
      </c>
      <c r="G122" s="40">
        <f t="shared" ref="G122:M122" si="29">+G111+G114+G117+G118+G119+G120+G121</f>
        <v>0</v>
      </c>
      <c r="H122" s="40">
        <f t="shared" si="29"/>
        <v>5</v>
      </c>
      <c r="I122" s="40">
        <f t="shared" si="29"/>
        <v>23</v>
      </c>
      <c r="J122" s="40">
        <f t="shared" si="29"/>
        <v>19</v>
      </c>
      <c r="K122" s="40">
        <f t="shared" si="29"/>
        <v>1</v>
      </c>
      <c r="L122" s="40">
        <f t="shared" si="29"/>
        <v>0</v>
      </c>
      <c r="M122" s="40">
        <f t="shared" si="29"/>
        <v>3</v>
      </c>
      <c r="N122" s="49">
        <f t="shared" si="28"/>
        <v>0.34931506849315069</v>
      </c>
      <c r="O122" s="40">
        <f>+O111+O114+O117+O118+O119+O120+O121</f>
        <v>95</v>
      </c>
      <c r="P122" s="40">
        <f>+P111+P114+P117+P118+P119+P120+P121</f>
        <v>10</v>
      </c>
      <c r="Q122" s="40">
        <f>Q111+Q114+Q117+Q118+Q119+Q120+Q121</f>
        <v>3</v>
      </c>
    </row>
    <row r="123" spans="1:17" x14ac:dyDescent="0.6">
      <c r="A123" s="16" t="s">
        <v>87</v>
      </c>
      <c r="B123" s="22">
        <v>261</v>
      </c>
      <c r="C123" s="22">
        <v>189</v>
      </c>
      <c r="D123" s="22">
        <v>71</v>
      </c>
      <c r="E123" s="22">
        <v>1</v>
      </c>
      <c r="F123" s="15">
        <f>C123/B123</f>
        <v>0.72413793103448276</v>
      </c>
      <c r="G123" s="22">
        <v>0</v>
      </c>
      <c r="H123" s="22">
        <v>19</v>
      </c>
      <c r="I123" s="22">
        <v>45</v>
      </c>
      <c r="J123" s="22">
        <v>24</v>
      </c>
      <c r="K123" s="22">
        <v>4</v>
      </c>
      <c r="L123" s="22">
        <v>0</v>
      </c>
      <c r="M123" s="22">
        <v>10</v>
      </c>
      <c r="N123" s="15">
        <f>(G123+H123+I123+J123+K123+L123+M123)/(G123+H123+I123+J123+K123+L123+M123+O123)</f>
        <v>0.39688715953307391</v>
      </c>
      <c r="O123" s="22">
        <v>155</v>
      </c>
      <c r="P123" s="22">
        <v>0</v>
      </c>
      <c r="Q123" s="22">
        <v>4</v>
      </c>
    </row>
    <row r="124" spans="1:17" x14ac:dyDescent="0.6">
      <c r="A124" s="62" t="s">
        <v>313</v>
      </c>
      <c r="B124" s="22">
        <v>1</v>
      </c>
      <c r="C124" s="22">
        <v>1</v>
      </c>
      <c r="D124" s="22">
        <v>0</v>
      </c>
      <c r="E124" s="22">
        <v>0</v>
      </c>
      <c r="F124" s="15">
        <f t="shared" si="27"/>
        <v>1</v>
      </c>
      <c r="G124" s="22">
        <v>0</v>
      </c>
      <c r="H124" s="22">
        <v>0</v>
      </c>
      <c r="I124" s="22">
        <v>1</v>
      </c>
      <c r="J124" s="22">
        <v>0</v>
      </c>
      <c r="K124" s="22">
        <v>0</v>
      </c>
      <c r="L124" s="22">
        <v>0</v>
      </c>
      <c r="M124" s="22">
        <v>0</v>
      </c>
      <c r="N124" s="15">
        <f t="shared" si="28"/>
        <v>1</v>
      </c>
      <c r="O124" s="22">
        <v>0</v>
      </c>
      <c r="P124" s="22">
        <v>0</v>
      </c>
      <c r="Q124" s="22">
        <v>0</v>
      </c>
    </row>
    <row r="125" spans="1:17" x14ac:dyDescent="0.6">
      <c r="A125" s="62" t="s">
        <v>359</v>
      </c>
      <c r="B125" s="22">
        <v>11</v>
      </c>
      <c r="C125" s="22">
        <v>7</v>
      </c>
      <c r="D125" s="22">
        <v>4</v>
      </c>
      <c r="E125" s="22">
        <v>0</v>
      </c>
      <c r="F125" s="15">
        <f t="shared" si="27"/>
        <v>0.63636363636363635</v>
      </c>
      <c r="G125" s="22">
        <v>0</v>
      </c>
      <c r="H125" s="22">
        <v>0</v>
      </c>
      <c r="I125" s="22">
        <v>5</v>
      </c>
      <c r="J125" s="22">
        <v>0</v>
      </c>
      <c r="K125" s="22">
        <v>0</v>
      </c>
      <c r="L125" s="22">
        <v>0</v>
      </c>
      <c r="M125" s="22">
        <v>2</v>
      </c>
      <c r="N125" s="15">
        <f t="shared" si="28"/>
        <v>0.63636363636363635</v>
      </c>
      <c r="O125" s="22">
        <v>4</v>
      </c>
      <c r="P125" s="22">
        <v>0</v>
      </c>
      <c r="Q125" s="22">
        <v>0</v>
      </c>
    </row>
    <row r="126" spans="1:17" x14ac:dyDescent="0.6">
      <c r="A126" s="62" t="s">
        <v>360</v>
      </c>
      <c r="B126" s="22">
        <v>12</v>
      </c>
      <c r="C126" s="22">
        <v>5</v>
      </c>
      <c r="D126" s="22">
        <v>7</v>
      </c>
      <c r="E126" s="22">
        <v>0</v>
      </c>
      <c r="F126" s="15">
        <f t="shared" si="27"/>
        <v>0.41666666666666669</v>
      </c>
      <c r="G126" s="22">
        <v>0</v>
      </c>
      <c r="H126" s="22">
        <v>2</v>
      </c>
      <c r="I126" s="22">
        <v>1</v>
      </c>
      <c r="J126" s="22">
        <v>3</v>
      </c>
      <c r="K126" s="22">
        <v>1</v>
      </c>
      <c r="L126" s="22">
        <v>0</v>
      </c>
      <c r="M126" s="22">
        <v>0</v>
      </c>
      <c r="N126" s="15">
        <f t="shared" si="28"/>
        <v>0.58333333333333337</v>
      </c>
      <c r="O126" s="22">
        <v>5</v>
      </c>
      <c r="P126" s="22">
        <v>0</v>
      </c>
      <c r="Q126" s="22">
        <v>0</v>
      </c>
    </row>
    <row r="127" spans="1:17" x14ac:dyDescent="0.6">
      <c r="A127" s="62" t="s">
        <v>361</v>
      </c>
      <c r="B127" s="22">
        <v>41</v>
      </c>
      <c r="C127" s="22">
        <v>39</v>
      </c>
      <c r="D127" s="22">
        <v>2</v>
      </c>
      <c r="E127" s="22">
        <v>0</v>
      </c>
      <c r="F127" s="15">
        <f t="shared" si="27"/>
        <v>0.95121951219512191</v>
      </c>
      <c r="G127" s="22">
        <v>0</v>
      </c>
      <c r="H127" s="22">
        <v>0</v>
      </c>
      <c r="I127" s="22">
        <v>8</v>
      </c>
      <c r="J127" s="22">
        <v>6</v>
      </c>
      <c r="K127" s="22">
        <v>0</v>
      </c>
      <c r="L127" s="22">
        <v>0</v>
      </c>
      <c r="M127" s="22">
        <v>0</v>
      </c>
      <c r="N127" s="15">
        <f t="shared" si="28"/>
        <v>0.35</v>
      </c>
      <c r="O127" s="22">
        <v>26</v>
      </c>
      <c r="P127" s="22">
        <v>0</v>
      </c>
      <c r="Q127" s="22">
        <v>1</v>
      </c>
    </row>
    <row r="128" spans="1:17" x14ac:dyDescent="0.6">
      <c r="A128" s="62" t="s">
        <v>362</v>
      </c>
      <c r="B128" s="22">
        <v>6</v>
      </c>
      <c r="C128" s="22">
        <v>5</v>
      </c>
      <c r="D128" s="22">
        <v>1</v>
      </c>
      <c r="E128" s="22">
        <v>0</v>
      </c>
      <c r="F128" s="15">
        <f t="shared" si="27"/>
        <v>0.83333333333333337</v>
      </c>
      <c r="G128" s="22">
        <v>0</v>
      </c>
      <c r="H128" s="22">
        <v>0</v>
      </c>
      <c r="I128" s="22">
        <v>2</v>
      </c>
      <c r="J128" s="22">
        <v>1</v>
      </c>
      <c r="K128" s="22">
        <v>0</v>
      </c>
      <c r="L128" s="22">
        <v>0</v>
      </c>
      <c r="M128" s="22">
        <v>0</v>
      </c>
      <c r="N128" s="15">
        <f t="shared" si="28"/>
        <v>0.5</v>
      </c>
      <c r="O128" s="22">
        <v>3</v>
      </c>
      <c r="P128" s="22">
        <v>0</v>
      </c>
      <c r="Q128" s="22">
        <v>0</v>
      </c>
    </row>
    <row r="129" spans="1:17" x14ac:dyDescent="0.6">
      <c r="A129" s="62" t="s">
        <v>363</v>
      </c>
      <c r="B129" s="22">
        <v>27</v>
      </c>
      <c r="C129" s="22">
        <v>24</v>
      </c>
      <c r="D129" s="22">
        <v>3</v>
      </c>
      <c r="E129" s="22">
        <v>0</v>
      </c>
      <c r="F129" s="15">
        <f t="shared" si="27"/>
        <v>0.88888888888888884</v>
      </c>
      <c r="G129" s="22">
        <v>0</v>
      </c>
      <c r="H129" s="22">
        <v>5</v>
      </c>
      <c r="I129" s="22">
        <v>2</v>
      </c>
      <c r="J129" s="22">
        <v>2</v>
      </c>
      <c r="K129" s="22">
        <v>1</v>
      </c>
      <c r="L129" s="22">
        <v>0</v>
      </c>
      <c r="M129" s="22">
        <v>0</v>
      </c>
      <c r="N129" s="15">
        <f t="shared" si="28"/>
        <v>0.38461538461538464</v>
      </c>
      <c r="O129" s="22">
        <v>16</v>
      </c>
      <c r="P129" s="22">
        <v>0</v>
      </c>
      <c r="Q129" s="22">
        <v>1</v>
      </c>
    </row>
    <row r="130" spans="1:17" x14ac:dyDescent="0.6">
      <c r="A130" s="62" t="s">
        <v>364</v>
      </c>
      <c r="B130" s="22">
        <v>63</v>
      </c>
      <c r="C130" s="22">
        <v>31</v>
      </c>
      <c r="D130" s="22">
        <v>31</v>
      </c>
      <c r="E130" s="22">
        <v>1</v>
      </c>
      <c r="F130" s="15">
        <f t="shared" si="27"/>
        <v>0.49206349206349204</v>
      </c>
      <c r="G130" s="22">
        <v>0</v>
      </c>
      <c r="H130" s="22">
        <v>5</v>
      </c>
      <c r="I130" s="22">
        <v>5</v>
      </c>
      <c r="J130" s="22">
        <v>4</v>
      </c>
      <c r="K130" s="22">
        <v>0</v>
      </c>
      <c r="L130" s="22">
        <v>0</v>
      </c>
      <c r="M130" s="22">
        <v>2</v>
      </c>
      <c r="N130" s="15">
        <f t="shared" si="28"/>
        <v>0.25806451612903225</v>
      </c>
      <c r="O130" s="22">
        <v>46</v>
      </c>
      <c r="P130" s="22">
        <v>0</v>
      </c>
      <c r="Q130" s="22">
        <v>1</v>
      </c>
    </row>
    <row r="131" spans="1:17" x14ac:dyDescent="0.6">
      <c r="A131" s="62" t="s">
        <v>365</v>
      </c>
      <c r="B131" s="22">
        <v>22</v>
      </c>
      <c r="C131" s="22">
        <v>17</v>
      </c>
      <c r="D131" s="22">
        <v>5</v>
      </c>
      <c r="E131" s="22">
        <v>0</v>
      </c>
      <c r="F131" s="15">
        <f t="shared" si="27"/>
        <v>0.77272727272727271</v>
      </c>
      <c r="G131" s="22">
        <v>0</v>
      </c>
      <c r="H131" s="22">
        <v>2</v>
      </c>
      <c r="I131" s="22">
        <v>3</v>
      </c>
      <c r="J131" s="22">
        <v>0</v>
      </c>
      <c r="K131" s="22">
        <v>0</v>
      </c>
      <c r="L131" s="22">
        <v>0</v>
      </c>
      <c r="M131" s="22">
        <v>1</v>
      </c>
      <c r="N131" s="15">
        <f t="shared" si="28"/>
        <v>0.27272727272727271</v>
      </c>
      <c r="O131" s="22">
        <v>16</v>
      </c>
      <c r="P131" s="22">
        <v>0</v>
      </c>
      <c r="Q131" s="22">
        <v>0</v>
      </c>
    </row>
    <row r="132" spans="1:17" x14ac:dyDescent="0.6">
      <c r="A132" s="62" t="s">
        <v>366</v>
      </c>
      <c r="B132" s="22">
        <v>15</v>
      </c>
      <c r="C132" s="22">
        <v>10</v>
      </c>
      <c r="D132" s="22">
        <v>5</v>
      </c>
      <c r="E132" s="22">
        <v>0</v>
      </c>
      <c r="F132" s="15">
        <f t="shared" si="27"/>
        <v>0.66666666666666663</v>
      </c>
      <c r="G132" s="22">
        <v>0</v>
      </c>
      <c r="H132" s="22">
        <v>0</v>
      </c>
      <c r="I132" s="22">
        <v>1</v>
      </c>
      <c r="J132" s="22">
        <v>0</v>
      </c>
      <c r="K132" s="22">
        <v>0</v>
      </c>
      <c r="L132" s="22">
        <v>0</v>
      </c>
      <c r="M132" s="22">
        <v>0</v>
      </c>
      <c r="N132" s="15">
        <f t="shared" si="28"/>
        <v>6.6666666666666666E-2</v>
      </c>
      <c r="O132" s="22">
        <v>14</v>
      </c>
      <c r="P132" s="22">
        <v>0</v>
      </c>
      <c r="Q132" s="22">
        <v>0</v>
      </c>
    </row>
    <row r="133" spans="1:17" x14ac:dyDescent="0.6">
      <c r="A133" s="62" t="s">
        <v>367</v>
      </c>
      <c r="B133" s="22">
        <v>1</v>
      </c>
      <c r="C133" s="22">
        <v>1</v>
      </c>
      <c r="D133" s="22">
        <v>0</v>
      </c>
      <c r="E133" s="22">
        <v>0</v>
      </c>
      <c r="F133" s="15">
        <f t="shared" si="27"/>
        <v>1</v>
      </c>
      <c r="G133" s="22">
        <v>0</v>
      </c>
      <c r="H133" s="22">
        <v>0</v>
      </c>
      <c r="I133" s="22">
        <v>0</v>
      </c>
      <c r="J133" s="22">
        <v>0</v>
      </c>
      <c r="K133" s="22">
        <v>0</v>
      </c>
      <c r="L133" s="22">
        <v>0</v>
      </c>
      <c r="M133" s="22">
        <v>0</v>
      </c>
      <c r="N133" s="15">
        <f t="shared" si="28"/>
        <v>0</v>
      </c>
      <c r="O133" s="22">
        <v>1</v>
      </c>
      <c r="P133" s="22">
        <v>0</v>
      </c>
      <c r="Q133" s="22">
        <v>0</v>
      </c>
    </row>
    <row r="134" spans="1:17" x14ac:dyDescent="0.6">
      <c r="A134" s="62" t="s">
        <v>368</v>
      </c>
      <c r="B134" s="22">
        <v>23</v>
      </c>
      <c r="C134" s="22">
        <v>21</v>
      </c>
      <c r="D134" s="22">
        <v>2</v>
      </c>
      <c r="E134" s="22">
        <v>0</v>
      </c>
      <c r="F134" s="15">
        <f t="shared" si="27"/>
        <v>0.91304347826086951</v>
      </c>
      <c r="G134" s="22">
        <v>0</v>
      </c>
      <c r="H134" s="22">
        <v>0</v>
      </c>
      <c r="I134" s="22">
        <v>8</v>
      </c>
      <c r="J134" s="22">
        <v>4</v>
      </c>
      <c r="K134" s="22">
        <v>1</v>
      </c>
      <c r="L134" s="22">
        <v>0</v>
      </c>
      <c r="M134" s="22">
        <v>3</v>
      </c>
      <c r="N134" s="15">
        <f t="shared" si="28"/>
        <v>0.69565217391304346</v>
      </c>
      <c r="O134" s="22">
        <v>7</v>
      </c>
      <c r="P134" s="22">
        <v>0</v>
      </c>
      <c r="Q134" s="22">
        <v>0</v>
      </c>
    </row>
    <row r="135" spans="1:17" x14ac:dyDescent="0.6">
      <c r="A135" s="62" t="s">
        <v>369</v>
      </c>
      <c r="B135" s="22">
        <v>39</v>
      </c>
      <c r="C135" s="22">
        <v>28</v>
      </c>
      <c r="D135" s="22">
        <v>11</v>
      </c>
      <c r="E135" s="22">
        <v>0</v>
      </c>
      <c r="F135" s="15">
        <f t="shared" si="27"/>
        <v>0.71794871794871795</v>
      </c>
      <c r="G135" s="22">
        <v>0</v>
      </c>
      <c r="H135" s="22">
        <v>5</v>
      </c>
      <c r="I135" s="22">
        <v>9</v>
      </c>
      <c r="J135" s="22">
        <v>4</v>
      </c>
      <c r="K135" s="22">
        <v>1</v>
      </c>
      <c r="L135" s="22">
        <v>0</v>
      </c>
      <c r="M135" s="22">
        <v>2</v>
      </c>
      <c r="N135" s="15">
        <f t="shared" si="28"/>
        <v>0.55263157894736847</v>
      </c>
      <c r="O135" s="22">
        <v>17</v>
      </c>
      <c r="P135" s="22">
        <v>0</v>
      </c>
      <c r="Q135" s="22">
        <v>1</v>
      </c>
    </row>
    <row r="136" spans="1:17" x14ac:dyDescent="0.6">
      <c r="A136" s="16" t="s">
        <v>253</v>
      </c>
      <c r="B136" s="22">
        <v>40</v>
      </c>
      <c r="C136" s="22">
        <v>30</v>
      </c>
      <c r="D136" s="22">
        <v>10</v>
      </c>
      <c r="E136" s="22">
        <v>0</v>
      </c>
      <c r="F136" s="15">
        <f t="shared" si="27"/>
        <v>0.75</v>
      </c>
      <c r="G136" s="22">
        <v>0</v>
      </c>
      <c r="H136" s="22">
        <v>1</v>
      </c>
      <c r="I136" s="22">
        <v>6</v>
      </c>
      <c r="J136" s="22">
        <v>3</v>
      </c>
      <c r="K136" s="22">
        <v>1</v>
      </c>
      <c r="L136" s="22">
        <v>0</v>
      </c>
      <c r="M136" s="22">
        <v>1</v>
      </c>
      <c r="N136" s="15">
        <f t="shared" si="28"/>
        <v>0.6</v>
      </c>
      <c r="O136" s="22">
        <v>8</v>
      </c>
      <c r="P136" s="22">
        <v>5</v>
      </c>
      <c r="Q136" s="22">
        <v>15</v>
      </c>
    </row>
    <row r="137" spans="1:17" x14ac:dyDescent="0.6">
      <c r="A137" s="16" t="s">
        <v>254</v>
      </c>
      <c r="B137" s="22">
        <v>10</v>
      </c>
      <c r="C137" s="22">
        <v>10</v>
      </c>
      <c r="D137" s="22">
        <v>0</v>
      </c>
      <c r="E137" s="22">
        <v>0</v>
      </c>
      <c r="F137" s="15">
        <f t="shared" si="27"/>
        <v>1</v>
      </c>
      <c r="G137" s="22">
        <v>0</v>
      </c>
      <c r="H137" s="22">
        <v>1</v>
      </c>
      <c r="I137" s="22">
        <v>2</v>
      </c>
      <c r="J137" s="22">
        <v>0</v>
      </c>
      <c r="K137" s="22">
        <v>0</v>
      </c>
      <c r="L137" s="22">
        <v>0</v>
      </c>
      <c r="M137" s="22">
        <v>0</v>
      </c>
      <c r="N137" s="15">
        <f t="shared" si="28"/>
        <v>0.33333333333333331</v>
      </c>
      <c r="O137" s="22">
        <v>6</v>
      </c>
      <c r="P137" s="22">
        <v>1</v>
      </c>
      <c r="Q137" s="22">
        <v>0</v>
      </c>
    </row>
    <row r="138" spans="1:17" x14ac:dyDescent="0.6">
      <c r="A138" s="16" t="s">
        <v>90</v>
      </c>
      <c r="B138" s="22">
        <v>90</v>
      </c>
      <c r="C138" s="22">
        <v>73</v>
      </c>
      <c r="D138" s="22">
        <v>17</v>
      </c>
      <c r="E138" s="22">
        <v>0</v>
      </c>
      <c r="F138" s="15">
        <f t="shared" si="27"/>
        <v>0.81111111111111112</v>
      </c>
      <c r="G138" s="22">
        <v>0</v>
      </c>
      <c r="H138" s="22">
        <v>5</v>
      </c>
      <c r="I138" s="22">
        <v>5</v>
      </c>
      <c r="J138" s="22">
        <v>8</v>
      </c>
      <c r="K138" s="22">
        <v>0</v>
      </c>
      <c r="L138" s="22">
        <v>0</v>
      </c>
      <c r="M138" s="22">
        <v>2</v>
      </c>
      <c r="N138" s="15">
        <f t="shared" si="28"/>
        <v>0.24390243902439024</v>
      </c>
      <c r="O138" s="22">
        <v>62</v>
      </c>
      <c r="P138" s="22">
        <v>6</v>
      </c>
      <c r="Q138" s="22">
        <v>2</v>
      </c>
    </row>
    <row r="139" spans="1:17" x14ac:dyDescent="0.6">
      <c r="A139" s="16" t="s">
        <v>149</v>
      </c>
      <c r="B139" s="22">
        <v>71</v>
      </c>
      <c r="C139" s="22">
        <v>60</v>
      </c>
      <c r="D139" s="22">
        <v>11</v>
      </c>
      <c r="E139" s="22">
        <v>0</v>
      </c>
      <c r="F139" s="15">
        <f>C139/B139</f>
        <v>0.84507042253521125</v>
      </c>
      <c r="G139" s="22">
        <v>0</v>
      </c>
      <c r="H139" s="22">
        <v>2</v>
      </c>
      <c r="I139" s="22">
        <v>3</v>
      </c>
      <c r="J139" s="22">
        <v>2</v>
      </c>
      <c r="K139" s="22">
        <v>0</v>
      </c>
      <c r="L139" s="22">
        <v>0</v>
      </c>
      <c r="M139" s="22">
        <v>2</v>
      </c>
      <c r="N139" s="15">
        <f>(G139+H139+I139+J139+K139+L139+M139)/(G139+H139+I139+J139+K139+L139+M139+O139)</f>
        <v>0.13846153846153847</v>
      </c>
      <c r="O139" s="22">
        <v>56</v>
      </c>
      <c r="P139" s="22">
        <v>2</v>
      </c>
      <c r="Q139" s="22">
        <v>4</v>
      </c>
    </row>
    <row r="140" spans="1:17" x14ac:dyDescent="0.6">
      <c r="A140" s="62" t="s">
        <v>313</v>
      </c>
      <c r="B140" s="22">
        <v>35</v>
      </c>
      <c r="C140" s="22">
        <v>29</v>
      </c>
      <c r="D140" s="22">
        <v>6</v>
      </c>
      <c r="E140" s="22">
        <v>0</v>
      </c>
      <c r="F140" s="15">
        <f t="shared" si="27"/>
        <v>0.82857142857142863</v>
      </c>
      <c r="G140" s="22">
        <v>0</v>
      </c>
      <c r="H140" s="22">
        <v>2</v>
      </c>
      <c r="I140" s="22">
        <v>1</v>
      </c>
      <c r="J140" s="22">
        <v>2</v>
      </c>
      <c r="K140" s="22">
        <v>0</v>
      </c>
      <c r="L140" s="22">
        <v>0</v>
      </c>
      <c r="M140" s="22">
        <v>1</v>
      </c>
      <c r="N140" s="15">
        <f t="shared" si="28"/>
        <v>0.18181818181818182</v>
      </c>
      <c r="O140" s="22">
        <v>27</v>
      </c>
      <c r="P140" s="22">
        <v>0</v>
      </c>
      <c r="Q140" s="22">
        <v>2</v>
      </c>
    </row>
    <row r="141" spans="1:17" x14ac:dyDescent="0.6">
      <c r="A141" s="62" t="s">
        <v>370</v>
      </c>
      <c r="B141" s="22">
        <v>36</v>
      </c>
      <c r="C141" s="22">
        <v>31</v>
      </c>
      <c r="D141" s="22">
        <v>5</v>
      </c>
      <c r="E141" s="22">
        <v>0</v>
      </c>
      <c r="F141" s="15">
        <f t="shared" si="27"/>
        <v>0.86111111111111116</v>
      </c>
      <c r="G141" s="22">
        <v>0</v>
      </c>
      <c r="H141" s="22">
        <v>0</v>
      </c>
      <c r="I141" s="22">
        <v>2</v>
      </c>
      <c r="J141" s="22">
        <v>0</v>
      </c>
      <c r="K141" s="22">
        <v>0</v>
      </c>
      <c r="L141" s="22">
        <v>0</v>
      </c>
      <c r="M141" s="22">
        <v>1</v>
      </c>
      <c r="N141" s="15">
        <f t="shared" si="28"/>
        <v>9.375E-2</v>
      </c>
      <c r="O141" s="22">
        <v>29</v>
      </c>
      <c r="P141" s="22">
        <v>2</v>
      </c>
      <c r="Q141" s="22">
        <v>2</v>
      </c>
    </row>
    <row r="142" spans="1:17" x14ac:dyDescent="0.6">
      <c r="A142" s="16" t="s">
        <v>92</v>
      </c>
      <c r="B142" s="22">
        <v>20</v>
      </c>
      <c r="C142" s="22">
        <v>18</v>
      </c>
      <c r="D142" s="22">
        <v>2</v>
      </c>
      <c r="E142" s="22">
        <v>0</v>
      </c>
      <c r="F142" s="15">
        <f>C142/B142</f>
        <v>0.9</v>
      </c>
      <c r="G142" s="22">
        <v>0</v>
      </c>
      <c r="H142" s="22">
        <v>1</v>
      </c>
      <c r="I142" s="22">
        <v>1</v>
      </c>
      <c r="J142" s="22">
        <v>2</v>
      </c>
      <c r="K142" s="22">
        <v>0</v>
      </c>
      <c r="L142" s="22">
        <v>0</v>
      </c>
      <c r="M142" s="22">
        <v>0</v>
      </c>
      <c r="N142" s="15">
        <f>(G142+H142+I142+J142+K142+L142+M142)/(G142+H142+I142+J142+K142+L142+M142+O142)</f>
        <v>0.22222222222222221</v>
      </c>
      <c r="O142" s="22">
        <v>14</v>
      </c>
      <c r="P142" s="22">
        <v>2</v>
      </c>
      <c r="Q142" s="22">
        <v>0</v>
      </c>
    </row>
    <row r="143" spans="1:17" x14ac:dyDescent="0.6">
      <c r="A143" s="16" t="s">
        <v>93</v>
      </c>
      <c r="B143" s="22">
        <f>SUM(B144:B149)</f>
        <v>44</v>
      </c>
      <c r="C143" s="22">
        <f>SUM(C144:C149)</f>
        <v>34</v>
      </c>
      <c r="D143" s="22">
        <f>SUM(D144:D149)</f>
        <v>10</v>
      </c>
      <c r="E143" s="22">
        <f>SUM(E144:E149)</f>
        <v>0</v>
      </c>
      <c r="F143" s="15">
        <f>C143/B143</f>
        <v>0.77272727272727271</v>
      </c>
      <c r="G143" s="22">
        <f t="shared" ref="G143:M143" si="30">SUM(G144:G149)</f>
        <v>0</v>
      </c>
      <c r="H143" s="22">
        <f t="shared" si="30"/>
        <v>0</v>
      </c>
      <c r="I143" s="22">
        <f t="shared" si="30"/>
        <v>1</v>
      </c>
      <c r="J143" s="22">
        <f t="shared" si="30"/>
        <v>5</v>
      </c>
      <c r="K143" s="22">
        <f t="shared" si="30"/>
        <v>0</v>
      </c>
      <c r="L143" s="22">
        <f t="shared" si="30"/>
        <v>0</v>
      </c>
      <c r="M143" s="22">
        <f t="shared" si="30"/>
        <v>0</v>
      </c>
      <c r="N143" s="15">
        <f>(G143+H143+I143+J143+K143+L143+M143)/(G143+H143+I143+J143+K143+L143+M143+O143)</f>
        <v>0.13953488372093023</v>
      </c>
      <c r="O143" s="22">
        <f>SUM(O144:O149)</f>
        <v>37</v>
      </c>
      <c r="P143" s="22">
        <f>SUM(P144:P149)</f>
        <v>1</v>
      </c>
      <c r="Q143" s="78">
        <v>0</v>
      </c>
    </row>
    <row r="144" spans="1:17" x14ac:dyDescent="0.6">
      <c r="A144" s="62" t="s">
        <v>313</v>
      </c>
      <c r="B144" s="22">
        <v>1</v>
      </c>
      <c r="C144" s="22">
        <v>0</v>
      </c>
      <c r="D144" s="22">
        <v>1</v>
      </c>
      <c r="E144" s="22">
        <v>0</v>
      </c>
      <c r="F144" s="15">
        <f t="shared" si="27"/>
        <v>0</v>
      </c>
      <c r="G144" s="22">
        <v>0</v>
      </c>
      <c r="H144" s="22">
        <v>0</v>
      </c>
      <c r="I144" s="22">
        <v>0</v>
      </c>
      <c r="J144" s="22">
        <v>0</v>
      </c>
      <c r="K144" s="22">
        <v>0</v>
      </c>
      <c r="L144" s="22">
        <v>0</v>
      </c>
      <c r="M144" s="22">
        <v>0</v>
      </c>
      <c r="N144" s="15">
        <f t="shared" si="28"/>
        <v>0</v>
      </c>
      <c r="O144" s="22">
        <v>1</v>
      </c>
      <c r="P144" s="22">
        <v>0</v>
      </c>
      <c r="Q144" s="22">
        <v>0</v>
      </c>
    </row>
    <row r="145" spans="1:17" x14ac:dyDescent="0.6">
      <c r="A145" s="62" t="s">
        <v>311</v>
      </c>
      <c r="B145" s="22">
        <v>1</v>
      </c>
      <c r="C145" s="22">
        <v>1</v>
      </c>
      <c r="D145" s="22">
        <v>0</v>
      </c>
      <c r="E145" s="22">
        <v>0</v>
      </c>
      <c r="F145" s="15">
        <f t="shared" si="27"/>
        <v>1</v>
      </c>
      <c r="G145" s="22">
        <v>0</v>
      </c>
      <c r="H145" s="22">
        <v>0</v>
      </c>
      <c r="I145" s="22">
        <v>0</v>
      </c>
      <c r="J145" s="22">
        <v>0</v>
      </c>
      <c r="K145" s="22">
        <v>0</v>
      </c>
      <c r="L145" s="22">
        <v>0</v>
      </c>
      <c r="M145" s="22">
        <v>0</v>
      </c>
      <c r="N145" s="15">
        <f t="shared" si="28"/>
        <v>0</v>
      </c>
      <c r="O145" s="22">
        <v>1</v>
      </c>
      <c r="P145" s="22">
        <v>0</v>
      </c>
      <c r="Q145" s="22">
        <v>0</v>
      </c>
    </row>
    <row r="146" spans="1:17" x14ac:dyDescent="0.6">
      <c r="A146" s="62" t="s">
        <v>371</v>
      </c>
      <c r="B146" s="22">
        <v>7</v>
      </c>
      <c r="C146" s="22">
        <v>7</v>
      </c>
      <c r="D146" s="22">
        <v>0</v>
      </c>
      <c r="E146" s="22">
        <v>0</v>
      </c>
      <c r="F146" s="15">
        <f t="shared" si="27"/>
        <v>1</v>
      </c>
      <c r="G146" s="22">
        <v>0</v>
      </c>
      <c r="H146" s="22">
        <v>0</v>
      </c>
      <c r="I146" s="22">
        <v>1</v>
      </c>
      <c r="J146" s="22">
        <v>1</v>
      </c>
      <c r="K146" s="22">
        <v>0</v>
      </c>
      <c r="L146" s="22">
        <v>0</v>
      </c>
      <c r="M146" s="22">
        <v>0</v>
      </c>
      <c r="N146" s="15">
        <f t="shared" si="28"/>
        <v>0.33333333333333331</v>
      </c>
      <c r="O146" s="22">
        <v>4</v>
      </c>
      <c r="P146" s="22">
        <v>1</v>
      </c>
      <c r="Q146" s="22">
        <v>0</v>
      </c>
    </row>
    <row r="147" spans="1:17" x14ac:dyDescent="0.6">
      <c r="A147" s="62" t="s">
        <v>372</v>
      </c>
      <c r="B147" s="22">
        <v>12</v>
      </c>
      <c r="C147" s="22">
        <v>6</v>
      </c>
      <c r="D147" s="22">
        <v>6</v>
      </c>
      <c r="E147" s="22">
        <v>0</v>
      </c>
      <c r="F147" s="15">
        <f t="shared" si="27"/>
        <v>0.5</v>
      </c>
      <c r="G147" s="22">
        <v>0</v>
      </c>
      <c r="H147" s="22">
        <v>0</v>
      </c>
      <c r="I147" s="22">
        <v>0</v>
      </c>
      <c r="J147" s="22">
        <v>2</v>
      </c>
      <c r="K147" s="22">
        <v>0</v>
      </c>
      <c r="L147" s="22">
        <v>0</v>
      </c>
      <c r="M147" s="22">
        <v>0</v>
      </c>
      <c r="N147" s="15">
        <f t="shared" si="28"/>
        <v>0.16666666666666666</v>
      </c>
      <c r="O147" s="22">
        <v>10</v>
      </c>
      <c r="P147" s="22">
        <v>0</v>
      </c>
      <c r="Q147" s="22">
        <v>0</v>
      </c>
    </row>
    <row r="148" spans="1:17" x14ac:dyDescent="0.6">
      <c r="A148" s="62" t="s">
        <v>373</v>
      </c>
      <c r="B148" s="22">
        <v>21</v>
      </c>
      <c r="C148" s="22">
        <v>19</v>
      </c>
      <c r="D148" s="22">
        <v>2</v>
      </c>
      <c r="E148" s="22">
        <v>0</v>
      </c>
      <c r="F148" s="15">
        <f t="shared" si="27"/>
        <v>0.90476190476190477</v>
      </c>
      <c r="G148" s="22">
        <v>0</v>
      </c>
      <c r="H148" s="22">
        <v>0</v>
      </c>
      <c r="I148" s="22">
        <v>0</v>
      </c>
      <c r="J148" s="22">
        <v>2</v>
      </c>
      <c r="K148" s="22">
        <v>0</v>
      </c>
      <c r="L148" s="22">
        <v>0</v>
      </c>
      <c r="M148" s="22">
        <v>0</v>
      </c>
      <c r="N148" s="15">
        <f t="shared" si="28"/>
        <v>9.5238095238095233E-2</v>
      </c>
      <c r="O148" s="22">
        <v>19</v>
      </c>
      <c r="P148" s="22">
        <v>0</v>
      </c>
      <c r="Q148" s="22">
        <v>0</v>
      </c>
    </row>
    <row r="149" spans="1:17" x14ac:dyDescent="0.6">
      <c r="A149" s="62" t="s">
        <v>219</v>
      </c>
      <c r="B149" s="22">
        <v>2</v>
      </c>
      <c r="C149" s="22">
        <v>1</v>
      </c>
      <c r="D149" s="22">
        <v>1</v>
      </c>
      <c r="E149" s="22">
        <v>0</v>
      </c>
      <c r="F149" s="15">
        <f t="shared" si="27"/>
        <v>0.5</v>
      </c>
      <c r="G149" s="22">
        <v>0</v>
      </c>
      <c r="H149" s="22">
        <v>0</v>
      </c>
      <c r="I149" s="22">
        <v>0</v>
      </c>
      <c r="J149" s="22">
        <v>0</v>
      </c>
      <c r="K149" s="22">
        <v>0</v>
      </c>
      <c r="L149" s="22">
        <v>0</v>
      </c>
      <c r="M149" s="22">
        <v>0</v>
      </c>
      <c r="N149" s="15">
        <f t="shared" si="28"/>
        <v>0</v>
      </c>
      <c r="O149" s="22">
        <v>2</v>
      </c>
      <c r="P149" s="22">
        <v>0</v>
      </c>
      <c r="Q149" s="22">
        <v>0</v>
      </c>
    </row>
    <row r="150" spans="1:17" x14ac:dyDescent="0.6">
      <c r="A150" s="17" t="s">
        <v>312</v>
      </c>
      <c r="B150" s="40">
        <f>B123+B136+B137+B138+B139+B142+B143</f>
        <v>536</v>
      </c>
      <c r="C150" s="40">
        <f>C123+C136+C137+C138+C139+C142+C143</f>
        <v>414</v>
      </c>
      <c r="D150" s="40">
        <f>D123+D136+D137+D138+D139+D142+D143</f>
        <v>121</v>
      </c>
      <c r="E150" s="40">
        <f>E123+E136+E137+E138+E139+E142+E143</f>
        <v>1</v>
      </c>
      <c r="F150" s="49">
        <f t="shared" si="27"/>
        <v>0.77238805970149249</v>
      </c>
      <c r="G150" s="40">
        <f t="shared" ref="G150:M150" si="31">G123+G136+G137+G138+G139+G142+G143</f>
        <v>0</v>
      </c>
      <c r="H150" s="40">
        <f t="shared" si="31"/>
        <v>29</v>
      </c>
      <c r="I150" s="40">
        <f t="shared" si="31"/>
        <v>63</v>
      </c>
      <c r="J150" s="40">
        <f t="shared" si="31"/>
        <v>44</v>
      </c>
      <c r="K150" s="40">
        <f t="shared" si="31"/>
        <v>5</v>
      </c>
      <c r="L150" s="40">
        <f t="shared" si="31"/>
        <v>0</v>
      </c>
      <c r="M150" s="40">
        <f t="shared" si="31"/>
        <v>15</v>
      </c>
      <c r="N150" s="49">
        <f t="shared" si="28"/>
        <v>0.31578947368421051</v>
      </c>
      <c r="O150" s="40">
        <f>O123+O136+O137+O138+O139+O142+O143</f>
        <v>338</v>
      </c>
      <c r="P150" s="40">
        <f>P123+P136+P137+P138+P139+P142+P143</f>
        <v>17</v>
      </c>
      <c r="Q150" s="40">
        <f>Q123+Q136+Q137+Q138+Q139+Q142+Q143+Q149</f>
        <v>25</v>
      </c>
    </row>
    <row r="151" spans="1:17" x14ac:dyDescent="0.6">
      <c r="A151" s="16" t="s">
        <v>99</v>
      </c>
      <c r="B151" s="22">
        <v>2</v>
      </c>
      <c r="C151" s="22">
        <v>1</v>
      </c>
      <c r="D151" s="22">
        <v>1</v>
      </c>
      <c r="E151" s="22">
        <v>0</v>
      </c>
      <c r="F151" s="15">
        <f>C151/B151</f>
        <v>0.5</v>
      </c>
      <c r="G151" s="22">
        <v>0</v>
      </c>
      <c r="H151" s="22">
        <v>0</v>
      </c>
      <c r="I151" s="22">
        <v>0</v>
      </c>
      <c r="J151" s="22">
        <v>1</v>
      </c>
      <c r="K151" s="22">
        <v>0</v>
      </c>
      <c r="L151" s="22">
        <v>0</v>
      </c>
      <c r="M151" s="22">
        <v>0</v>
      </c>
      <c r="N151" s="15">
        <f>(G151+H151+I151+J151+K151+L151+M151)/(G151+H151+I151+J151+K151+L151+M151+O151)</f>
        <v>0.5</v>
      </c>
      <c r="O151" s="22">
        <v>1</v>
      </c>
      <c r="P151" s="22">
        <v>0</v>
      </c>
      <c r="Q151" s="22">
        <v>0</v>
      </c>
    </row>
    <row r="152" spans="1:17" x14ac:dyDescent="0.6">
      <c r="A152" s="62" t="s">
        <v>374</v>
      </c>
      <c r="B152" s="22">
        <v>1</v>
      </c>
      <c r="C152" s="22">
        <v>1</v>
      </c>
      <c r="D152" s="22">
        <v>0</v>
      </c>
      <c r="E152" s="22">
        <v>0</v>
      </c>
      <c r="F152" s="15">
        <f t="shared" si="27"/>
        <v>1</v>
      </c>
      <c r="G152" s="22">
        <v>0</v>
      </c>
      <c r="H152" s="22">
        <v>0</v>
      </c>
      <c r="I152" s="22">
        <v>0</v>
      </c>
      <c r="J152" s="22">
        <v>0</v>
      </c>
      <c r="K152" s="22">
        <v>0</v>
      </c>
      <c r="L152" s="22">
        <v>0</v>
      </c>
      <c r="M152" s="22">
        <v>0</v>
      </c>
      <c r="N152" s="15">
        <f t="shared" si="28"/>
        <v>0</v>
      </c>
      <c r="O152" s="22">
        <v>1</v>
      </c>
      <c r="P152" s="22">
        <v>0</v>
      </c>
      <c r="Q152" s="22">
        <v>0</v>
      </c>
    </row>
    <row r="153" spans="1:17" x14ac:dyDescent="0.6">
      <c r="A153" s="62" t="s">
        <v>375</v>
      </c>
      <c r="B153" s="22">
        <v>1</v>
      </c>
      <c r="C153" s="22">
        <v>0</v>
      </c>
      <c r="D153" s="22">
        <v>1</v>
      </c>
      <c r="E153" s="22">
        <v>0</v>
      </c>
      <c r="F153" s="15">
        <f t="shared" si="27"/>
        <v>0</v>
      </c>
      <c r="G153" s="22">
        <v>0</v>
      </c>
      <c r="H153" s="22">
        <v>0</v>
      </c>
      <c r="I153" s="22">
        <v>0</v>
      </c>
      <c r="J153" s="22">
        <v>1</v>
      </c>
      <c r="K153" s="22">
        <v>0</v>
      </c>
      <c r="L153" s="22">
        <v>0</v>
      </c>
      <c r="M153" s="22">
        <v>0</v>
      </c>
      <c r="N153" s="15">
        <f t="shared" si="28"/>
        <v>1</v>
      </c>
      <c r="O153" s="22">
        <v>0</v>
      </c>
      <c r="P153" s="22">
        <v>0</v>
      </c>
      <c r="Q153" s="22">
        <v>0</v>
      </c>
    </row>
    <row r="154" spans="1:17" x14ac:dyDescent="0.6">
      <c r="A154" s="16" t="s">
        <v>376</v>
      </c>
      <c r="B154" s="22">
        <v>12</v>
      </c>
      <c r="C154" s="22">
        <v>12</v>
      </c>
      <c r="D154" s="22">
        <v>0</v>
      </c>
      <c r="E154" s="22">
        <v>0</v>
      </c>
      <c r="F154" s="15">
        <f>C154/B154</f>
        <v>1</v>
      </c>
      <c r="G154" s="22">
        <v>0</v>
      </c>
      <c r="H154" s="22">
        <v>0</v>
      </c>
      <c r="I154" s="22">
        <v>0</v>
      </c>
      <c r="J154" s="22">
        <v>2</v>
      </c>
      <c r="K154" s="22">
        <v>0</v>
      </c>
      <c r="L154" s="22">
        <v>0</v>
      </c>
      <c r="M154" s="22">
        <v>1</v>
      </c>
      <c r="N154" s="15">
        <f>(G154+H154+I154+J154+K154+L154+M154)/(G154+H154+I154+J154+K154+L154+M154+O154)</f>
        <v>0.25</v>
      </c>
      <c r="O154" s="22">
        <v>9</v>
      </c>
      <c r="P154" s="22">
        <v>0</v>
      </c>
      <c r="Q154" s="22">
        <v>0</v>
      </c>
    </row>
    <row r="155" spans="1:17" x14ac:dyDescent="0.6">
      <c r="A155" s="16" t="s">
        <v>377</v>
      </c>
      <c r="B155" s="22">
        <v>62</v>
      </c>
      <c r="C155" s="22">
        <v>46</v>
      </c>
      <c r="D155" s="22">
        <v>16</v>
      </c>
      <c r="E155" s="22">
        <v>0</v>
      </c>
      <c r="F155" s="15">
        <f>C155/B155</f>
        <v>0.74193548387096775</v>
      </c>
      <c r="G155" s="22">
        <v>0</v>
      </c>
      <c r="H155" s="22">
        <v>2</v>
      </c>
      <c r="I155" s="22">
        <v>10</v>
      </c>
      <c r="J155" s="22">
        <v>6</v>
      </c>
      <c r="K155" s="22">
        <v>2</v>
      </c>
      <c r="L155" s="22">
        <v>0</v>
      </c>
      <c r="M155" s="22">
        <v>1</v>
      </c>
      <c r="N155" s="15">
        <f>(G155+H155+I155+J155+K155+L155+M155)/(G155+H155+I155+J155+K155+L155+M155+O155)</f>
        <v>0.375</v>
      </c>
      <c r="O155" s="22">
        <v>35</v>
      </c>
      <c r="P155" s="22">
        <v>2</v>
      </c>
      <c r="Q155" s="78">
        <v>4</v>
      </c>
    </row>
    <row r="156" spans="1:17" x14ac:dyDescent="0.6">
      <c r="A156" s="62" t="s">
        <v>313</v>
      </c>
      <c r="B156" s="22">
        <v>57</v>
      </c>
      <c r="C156" s="22">
        <v>41</v>
      </c>
      <c r="D156" s="22">
        <v>16</v>
      </c>
      <c r="E156" s="22">
        <v>0</v>
      </c>
      <c r="F156" s="15">
        <f t="shared" si="27"/>
        <v>0.7192982456140351</v>
      </c>
      <c r="G156" s="22">
        <v>0</v>
      </c>
      <c r="H156" s="22">
        <v>2</v>
      </c>
      <c r="I156" s="22">
        <v>10</v>
      </c>
      <c r="J156" s="22">
        <v>5</v>
      </c>
      <c r="K156" s="22">
        <v>2</v>
      </c>
      <c r="L156" s="22">
        <v>0</v>
      </c>
      <c r="M156" s="22">
        <v>1</v>
      </c>
      <c r="N156" s="15">
        <f t="shared" si="28"/>
        <v>0.38461538461538464</v>
      </c>
      <c r="O156" s="22">
        <v>32</v>
      </c>
      <c r="P156" s="22">
        <v>1</v>
      </c>
      <c r="Q156" s="22">
        <v>4</v>
      </c>
    </row>
    <row r="157" spans="1:17" x14ac:dyDescent="0.6">
      <c r="A157" s="62" t="s">
        <v>378</v>
      </c>
      <c r="B157" s="22">
        <v>5</v>
      </c>
      <c r="C157" s="22">
        <v>5</v>
      </c>
      <c r="D157" s="22">
        <v>0</v>
      </c>
      <c r="E157" s="22">
        <v>0</v>
      </c>
      <c r="F157" s="15">
        <f t="shared" si="27"/>
        <v>1</v>
      </c>
      <c r="G157" s="22">
        <v>0</v>
      </c>
      <c r="H157" s="22">
        <v>0</v>
      </c>
      <c r="I157" s="22">
        <v>0</v>
      </c>
      <c r="J157" s="22">
        <v>1</v>
      </c>
      <c r="K157" s="22">
        <v>0</v>
      </c>
      <c r="L157" s="22">
        <v>0</v>
      </c>
      <c r="M157" s="22">
        <v>0</v>
      </c>
      <c r="N157" s="15">
        <f t="shared" si="28"/>
        <v>0.25</v>
      </c>
      <c r="O157" s="22">
        <v>3</v>
      </c>
      <c r="P157" s="22">
        <v>1</v>
      </c>
      <c r="Q157" s="22">
        <v>0</v>
      </c>
    </row>
    <row r="158" spans="1:17" x14ac:dyDescent="0.6">
      <c r="A158" s="16" t="s">
        <v>379</v>
      </c>
      <c r="B158" s="22">
        <v>3</v>
      </c>
      <c r="C158" s="22">
        <v>2</v>
      </c>
      <c r="D158" s="22">
        <v>1</v>
      </c>
      <c r="E158" s="22">
        <v>0</v>
      </c>
      <c r="F158" s="15">
        <f t="shared" si="27"/>
        <v>0.66666666666666663</v>
      </c>
      <c r="G158" s="22">
        <v>0</v>
      </c>
      <c r="H158" s="22">
        <v>0</v>
      </c>
      <c r="I158" s="22">
        <v>0</v>
      </c>
      <c r="J158" s="22">
        <v>0</v>
      </c>
      <c r="K158" s="22">
        <v>0</v>
      </c>
      <c r="L158" s="22">
        <v>0</v>
      </c>
      <c r="M158" s="22">
        <v>0</v>
      </c>
      <c r="N158" s="15">
        <f t="shared" si="28"/>
        <v>0</v>
      </c>
      <c r="O158" s="22">
        <v>3</v>
      </c>
      <c r="P158" s="22">
        <v>0</v>
      </c>
      <c r="Q158" s="22">
        <v>0</v>
      </c>
    </row>
    <row r="159" spans="1:17" x14ac:dyDescent="0.6">
      <c r="A159" s="16" t="s">
        <v>380</v>
      </c>
      <c r="B159" s="22">
        <v>3</v>
      </c>
      <c r="C159" s="22">
        <v>2</v>
      </c>
      <c r="D159" s="22">
        <v>1</v>
      </c>
      <c r="E159" s="22">
        <v>0</v>
      </c>
      <c r="F159" s="15">
        <f t="shared" si="27"/>
        <v>0.66666666666666663</v>
      </c>
      <c r="G159" s="22">
        <v>0</v>
      </c>
      <c r="H159" s="22">
        <v>0</v>
      </c>
      <c r="I159" s="22">
        <v>0</v>
      </c>
      <c r="J159" s="22">
        <v>0</v>
      </c>
      <c r="K159" s="22">
        <v>0</v>
      </c>
      <c r="L159" s="22">
        <v>0</v>
      </c>
      <c r="M159" s="22">
        <v>0</v>
      </c>
      <c r="N159" s="15">
        <f t="shared" si="28"/>
        <v>0</v>
      </c>
      <c r="O159" s="22">
        <v>3</v>
      </c>
      <c r="P159" s="22">
        <v>0</v>
      </c>
      <c r="Q159" s="22">
        <v>0</v>
      </c>
    </row>
    <row r="160" spans="1:17" x14ac:dyDescent="0.6">
      <c r="A160" s="16" t="s">
        <v>381</v>
      </c>
      <c r="B160" s="22">
        <v>5</v>
      </c>
      <c r="C160" s="22">
        <v>2</v>
      </c>
      <c r="D160" s="22">
        <v>3</v>
      </c>
      <c r="E160" s="22">
        <v>0</v>
      </c>
      <c r="F160" s="15">
        <f t="shared" si="27"/>
        <v>0.4</v>
      </c>
      <c r="G160" s="22">
        <v>0</v>
      </c>
      <c r="H160" s="22">
        <v>0</v>
      </c>
      <c r="I160" s="22">
        <v>0</v>
      </c>
      <c r="J160" s="22">
        <v>1</v>
      </c>
      <c r="K160" s="22">
        <v>0</v>
      </c>
      <c r="L160" s="22">
        <v>0</v>
      </c>
      <c r="M160" s="22">
        <v>0</v>
      </c>
      <c r="N160" s="15">
        <f t="shared" si="28"/>
        <v>0.25</v>
      </c>
      <c r="O160" s="22">
        <v>3</v>
      </c>
      <c r="P160" s="22">
        <v>0</v>
      </c>
      <c r="Q160" s="22">
        <v>1</v>
      </c>
    </row>
    <row r="161" spans="1:17" x14ac:dyDescent="0.6">
      <c r="A161" s="16" t="s">
        <v>110</v>
      </c>
      <c r="B161" s="22">
        <v>18</v>
      </c>
      <c r="C161" s="22">
        <v>17</v>
      </c>
      <c r="D161" s="22">
        <v>1</v>
      </c>
      <c r="E161" s="22">
        <v>0</v>
      </c>
      <c r="F161" s="15">
        <f t="shared" si="27"/>
        <v>0.94444444444444442</v>
      </c>
      <c r="G161" s="22">
        <v>0</v>
      </c>
      <c r="H161" s="22">
        <v>0</v>
      </c>
      <c r="I161" s="22">
        <v>3</v>
      </c>
      <c r="J161" s="22">
        <v>1</v>
      </c>
      <c r="K161" s="22">
        <v>1</v>
      </c>
      <c r="L161" s="22">
        <v>0</v>
      </c>
      <c r="M161" s="22">
        <v>0</v>
      </c>
      <c r="N161" s="15">
        <f t="shared" si="28"/>
        <v>0.3125</v>
      </c>
      <c r="O161" s="22">
        <v>11</v>
      </c>
      <c r="P161" s="22">
        <v>0</v>
      </c>
      <c r="Q161" s="22">
        <v>2</v>
      </c>
    </row>
    <row r="162" spans="1:17" x14ac:dyDescent="0.6">
      <c r="A162" s="16" t="s">
        <v>382</v>
      </c>
      <c r="B162" s="22">
        <v>11</v>
      </c>
      <c r="C162" s="22">
        <v>10</v>
      </c>
      <c r="D162" s="22">
        <v>1</v>
      </c>
      <c r="E162" s="22">
        <v>0</v>
      </c>
      <c r="F162" s="15">
        <f t="shared" si="27"/>
        <v>0.90909090909090906</v>
      </c>
      <c r="G162" s="22">
        <v>0</v>
      </c>
      <c r="H162" s="22">
        <v>0</v>
      </c>
      <c r="I162" s="22">
        <v>1</v>
      </c>
      <c r="J162" s="22">
        <v>0</v>
      </c>
      <c r="K162" s="22">
        <v>0</v>
      </c>
      <c r="L162" s="22">
        <v>0</v>
      </c>
      <c r="M162" s="22">
        <v>1</v>
      </c>
      <c r="N162" s="15">
        <f t="shared" si="28"/>
        <v>0.18181818181818182</v>
      </c>
      <c r="O162" s="22">
        <v>9</v>
      </c>
      <c r="P162" s="22">
        <v>0</v>
      </c>
      <c r="Q162" s="22">
        <v>0</v>
      </c>
    </row>
    <row r="163" spans="1:17" x14ac:dyDescent="0.6">
      <c r="A163" s="16" t="s">
        <v>383</v>
      </c>
      <c r="B163" s="22">
        <v>12</v>
      </c>
      <c r="C163" s="22">
        <v>9</v>
      </c>
      <c r="D163" s="22">
        <v>3</v>
      </c>
      <c r="E163" s="22">
        <v>0</v>
      </c>
      <c r="F163" s="15">
        <f t="shared" si="27"/>
        <v>0.75</v>
      </c>
      <c r="G163" s="22">
        <v>0</v>
      </c>
      <c r="H163" s="22">
        <v>1</v>
      </c>
      <c r="I163" s="22">
        <v>1</v>
      </c>
      <c r="J163" s="22">
        <v>4</v>
      </c>
      <c r="K163" s="22">
        <v>0</v>
      </c>
      <c r="L163" s="22">
        <v>0</v>
      </c>
      <c r="M163" s="22">
        <v>1</v>
      </c>
      <c r="N163" s="15">
        <f t="shared" si="28"/>
        <v>0.63636363636363635</v>
      </c>
      <c r="O163" s="22">
        <v>4</v>
      </c>
      <c r="P163" s="22">
        <v>0</v>
      </c>
      <c r="Q163" s="22">
        <v>1</v>
      </c>
    </row>
    <row r="164" spans="1:17" x14ac:dyDescent="0.6">
      <c r="A164" s="16" t="s">
        <v>384</v>
      </c>
      <c r="B164" s="22">
        <v>21</v>
      </c>
      <c r="C164" s="22">
        <v>14</v>
      </c>
      <c r="D164" s="22">
        <v>7</v>
      </c>
      <c r="E164" s="22">
        <v>0</v>
      </c>
      <c r="F164" s="15">
        <f t="shared" si="27"/>
        <v>0.66666666666666663</v>
      </c>
      <c r="G164" s="22">
        <v>0</v>
      </c>
      <c r="H164" s="22">
        <v>4</v>
      </c>
      <c r="I164" s="22">
        <v>3</v>
      </c>
      <c r="J164" s="22">
        <v>3</v>
      </c>
      <c r="K164" s="22">
        <v>0</v>
      </c>
      <c r="L164" s="22">
        <v>0</v>
      </c>
      <c r="M164" s="22">
        <v>0</v>
      </c>
      <c r="N164" s="15">
        <f t="shared" si="28"/>
        <v>0.5</v>
      </c>
      <c r="O164" s="22">
        <v>10</v>
      </c>
      <c r="P164" s="22">
        <v>0</v>
      </c>
      <c r="Q164" s="22">
        <v>1</v>
      </c>
    </row>
    <row r="165" spans="1:17" x14ac:dyDescent="0.6">
      <c r="A165" s="16" t="s">
        <v>219</v>
      </c>
      <c r="B165" s="22">
        <v>35</v>
      </c>
      <c r="C165" s="22">
        <v>27</v>
      </c>
      <c r="D165" s="22">
        <v>8</v>
      </c>
      <c r="E165" s="22">
        <v>0</v>
      </c>
      <c r="F165" s="15">
        <f t="shared" si="27"/>
        <v>0.77142857142857146</v>
      </c>
      <c r="G165" s="22">
        <v>0</v>
      </c>
      <c r="H165" s="22">
        <v>0</v>
      </c>
      <c r="I165" s="22">
        <v>0</v>
      </c>
      <c r="J165" s="22">
        <v>0</v>
      </c>
      <c r="K165" s="22">
        <v>0</v>
      </c>
      <c r="L165" s="22">
        <v>0</v>
      </c>
      <c r="M165" s="22">
        <v>0</v>
      </c>
      <c r="N165" s="15">
        <f t="shared" si="28"/>
        <v>0</v>
      </c>
      <c r="O165" s="22">
        <v>28</v>
      </c>
      <c r="P165" s="22">
        <v>0</v>
      </c>
      <c r="Q165" s="22">
        <v>7</v>
      </c>
    </row>
    <row r="166" spans="1:17" x14ac:dyDescent="0.6">
      <c r="A166" s="17" t="s">
        <v>315</v>
      </c>
      <c r="B166" s="40">
        <f>B151+B154+B155+B158+B159+B160+B161+B162+B163+B164+B165</f>
        <v>184</v>
      </c>
      <c r="C166" s="40">
        <f>C151+C154+C155+C158+C159+C160+C161+C162+C163+C164+C165</f>
        <v>142</v>
      </c>
      <c r="D166" s="40">
        <f>D151+D154+D155+D158+D159+D160+D161+D162+D163+D164+D165</f>
        <v>42</v>
      </c>
      <c r="E166" s="40">
        <f>E151+E154+E155+E158+E159+E160+E161+E162+E163+E164+E165</f>
        <v>0</v>
      </c>
      <c r="F166" s="49">
        <f t="shared" si="27"/>
        <v>0.77173913043478259</v>
      </c>
      <c r="G166" s="40">
        <f t="shared" ref="G166:M166" si="32">G151+G154+G155+G158+G159+G160+G161+G162+G163+G164+G165</f>
        <v>0</v>
      </c>
      <c r="H166" s="40">
        <f t="shared" si="32"/>
        <v>7</v>
      </c>
      <c r="I166" s="40">
        <f t="shared" si="32"/>
        <v>18</v>
      </c>
      <c r="J166" s="40">
        <f t="shared" si="32"/>
        <v>18</v>
      </c>
      <c r="K166" s="40">
        <f t="shared" si="32"/>
        <v>3</v>
      </c>
      <c r="L166" s="40">
        <f t="shared" si="32"/>
        <v>0</v>
      </c>
      <c r="M166" s="40">
        <f t="shared" si="32"/>
        <v>4</v>
      </c>
      <c r="N166" s="49">
        <f t="shared" si="28"/>
        <v>0.30120481927710846</v>
      </c>
      <c r="O166" s="40">
        <f>O151+O154+O155+O158+O159+O160+O161+O162+O163+O164+O165</f>
        <v>116</v>
      </c>
      <c r="P166" s="40">
        <f>P151+P154+P155+P158+P159+P160+P161+P162+P163+P164+P165</f>
        <v>2</v>
      </c>
      <c r="Q166" s="40">
        <f>Q151+Q154+Q155+Q158+Q159+Q160+Q161+Q162+Q163+Q164+Q165</f>
        <v>16</v>
      </c>
    </row>
    <row r="167" spans="1:17" x14ac:dyDescent="0.6">
      <c r="A167" s="18" t="s">
        <v>385</v>
      </c>
      <c r="B167" s="27">
        <f>B122+B150+B166</f>
        <v>879</v>
      </c>
      <c r="C167" s="27">
        <f>C122+C150+C166</f>
        <v>670</v>
      </c>
      <c r="D167" s="27">
        <f>D122+D150+D166</f>
        <v>208</v>
      </c>
      <c r="E167" s="27">
        <f>E122+E150+E166</f>
        <v>1</v>
      </c>
      <c r="F167" s="19">
        <f t="shared" si="27"/>
        <v>0.76222980659840733</v>
      </c>
      <c r="G167" s="27">
        <f t="shared" ref="G167:M167" si="33">G122+G150+G166</f>
        <v>0</v>
      </c>
      <c r="H167" s="27">
        <f t="shared" si="33"/>
        <v>41</v>
      </c>
      <c r="I167" s="27">
        <f t="shared" si="33"/>
        <v>104</v>
      </c>
      <c r="J167" s="27">
        <f t="shared" si="33"/>
        <v>81</v>
      </c>
      <c r="K167" s="27">
        <f t="shared" si="33"/>
        <v>9</v>
      </c>
      <c r="L167" s="27">
        <f t="shared" si="33"/>
        <v>0</v>
      </c>
      <c r="M167" s="27">
        <f t="shared" si="33"/>
        <v>22</v>
      </c>
      <c r="N167" s="19">
        <f t="shared" si="28"/>
        <v>0.31885856079404468</v>
      </c>
      <c r="O167" s="27">
        <f>O122+O150+O166</f>
        <v>549</v>
      </c>
      <c r="P167" s="27">
        <f>P122+P150+P166</f>
        <v>29</v>
      </c>
      <c r="Q167" s="27">
        <f>Q122+Q150+Q166</f>
        <v>44</v>
      </c>
    </row>
    <row r="168" spans="1:17" x14ac:dyDescent="0.6">
      <c r="A168" s="83" t="s">
        <v>386</v>
      </c>
      <c r="B168" s="27"/>
      <c r="C168" s="27"/>
      <c r="D168" s="27"/>
      <c r="E168" s="27"/>
      <c r="F168" s="15"/>
      <c r="G168" s="27"/>
      <c r="H168" s="27"/>
      <c r="I168" s="27"/>
      <c r="J168" s="27"/>
      <c r="K168" s="27"/>
      <c r="L168" s="27"/>
      <c r="M168" s="27"/>
      <c r="N168" s="15"/>
      <c r="O168" s="27"/>
      <c r="P168" s="27"/>
      <c r="Q168" s="27"/>
    </row>
    <row r="169" spans="1:17" x14ac:dyDescent="0.6">
      <c r="A169" s="16" t="s">
        <v>115</v>
      </c>
      <c r="B169" s="22">
        <v>47</v>
      </c>
      <c r="C169" s="22">
        <v>37</v>
      </c>
      <c r="D169" s="22">
        <v>10</v>
      </c>
      <c r="E169" s="22">
        <v>0</v>
      </c>
      <c r="F169" s="15">
        <f t="shared" si="27"/>
        <v>0.78723404255319152</v>
      </c>
      <c r="G169" s="22">
        <v>0</v>
      </c>
      <c r="H169" s="22">
        <v>4</v>
      </c>
      <c r="I169" s="22">
        <v>0</v>
      </c>
      <c r="J169" s="22">
        <v>0</v>
      </c>
      <c r="K169" s="22">
        <v>0</v>
      </c>
      <c r="L169" s="22">
        <v>0</v>
      </c>
      <c r="M169" s="22">
        <v>0</v>
      </c>
      <c r="N169" s="15">
        <f t="shared" si="28"/>
        <v>0.13333333333333333</v>
      </c>
      <c r="O169" s="22">
        <v>26</v>
      </c>
      <c r="P169" s="22">
        <v>15</v>
      </c>
      <c r="Q169" s="22">
        <v>2</v>
      </c>
    </row>
    <row r="170" spans="1:17" x14ac:dyDescent="0.6">
      <c r="A170" s="16" t="s">
        <v>117</v>
      </c>
      <c r="B170" s="22">
        <v>47</v>
      </c>
      <c r="C170" s="22">
        <v>29</v>
      </c>
      <c r="D170" s="22">
        <v>18</v>
      </c>
      <c r="E170" s="22">
        <v>0</v>
      </c>
      <c r="F170" s="15">
        <f t="shared" si="27"/>
        <v>0.61702127659574468</v>
      </c>
      <c r="G170" s="22">
        <v>0</v>
      </c>
      <c r="H170" s="22">
        <v>2</v>
      </c>
      <c r="I170" s="22">
        <v>0</v>
      </c>
      <c r="J170" s="22">
        <v>2</v>
      </c>
      <c r="K170" s="22">
        <v>0</v>
      </c>
      <c r="L170" s="22">
        <v>0</v>
      </c>
      <c r="M170" s="22">
        <v>0</v>
      </c>
      <c r="N170" s="15">
        <f t="shared" si="28"/>
        <v>0.12121212121212122</v>
      </c>
      <c r="O170" s="22">
        <v>29</v>
      </c>
      <c r="P170" s="22">
        <v>14</v>
      </c>
      <c r="Q170" s="22">
        <v>0</v>
      </c>
    </row>
    <row r="171" spans="1:17" x14ac:dyDescent="0.6">
      <c r="A171" s="16" t="s">
        <v>387</v>
      </c>
      <c r="B171" s="22">
        <v>43</v>
      </c>
      <c r="C171" s="22">
        <v>26</v>
      </c>
      <c r="D171" s="22">
        <v>17</v>
      </c>
      <c r="E171" s="22">
        <v>0</v>
      </c>
      <c r="F171" s="15">
        <f>C171/B171</f>
        <v>0.60465116279069764</v>
      </c>
      <c r="G171" s="22">
        <v>0</v>
      </c>
      <c r="H171" s="22">
        <v>3</v>
      </c>
      <c r="I171" s="22">
        <v>1</v>
      </c>
      <c r="J171" s="22">
        <v>1</v>
      </c>
      <c r="K171" s="22">
        <v>0</v>
      </c>
      <c r="L171" s="22">
        <v>0</v>
      </c>
      <c r="M171" s="22">
        <v>1</v>
      </c>
      <c r="N171" s="15">
        <f>(G171+H171+I171+J171+K171+L171+M171)/(G171+H171+I171+J171+K171+L171+M171+O171)</f>
        <v>0.31578947368421051</v>
      </c>
      <c r="O171" s="22">
        <v>13</v>
      </c>
      <c r="P171" s="22">
        <v>20</v>
      </c>
      <c r="Q171" s="22">
        <v>4</v>
      </c>
    </row>
    <row r="172" spans="1:17" x14ac:dyDescent="0.6">
      <c r="A172" s="17" t="s">
        <v>304</v>
      </c>
      <c r="B172" s="40">
        <f>SUM(B169:B171)</f>
        <v>137</v>
      </c>
      <c r="C172" s="40">
        <f t="shared" ref="C172:E172" si="34">SUM(C169:C171)</f>
        <v>92</v>
      </c>
      <c r="D172" s="40">
        <f t="shared" si="34"/>
        <v>45</v>
      </c>
      <c r="E172" s="40">
        <f t="shared" si="34"/>
        <v>0</v>
      </c>
      <c r="F172" s="49">
        <f>C172/B172</f>
        <v>0.67153284671532842</v>
      </c>
      <c r="G172" s="40">
        <f t="shared" ref="G172:M172" si="35">SUM(G169:G171)</f>
        <v>0</v>
      </c>
      <c r="H172" s="40">
        <f t="shared" si="35"/>
        <v>9</v>
      </c>
      <c r="I172" s="40">
        <f t="shared" si="35"/>
        <v>1</v>
      </c>
      <c r="J172" s="40">
        <f t="shared" si="35"/>
        <v>3</v>
      </c>
      <c r="K172" s="40">
        <f t="shared" si="35"/>
        <v>0</v>
      </c>
      <c r="L172" s="40">
        <f t="shared" si="35"/>
        <v>0</v>
      </c>
      <c r="M172" s="40">
        <f t="shared" si="35"/>
        <v>1</v>
      </c>
      <c r="N172" s="49">
        <f>(G172+H172+I172+J172+K172+L172+M172)/(G172+H172+I172+J172+K172+L172+M172+O172)</f>
        <v>0.17073170731707318</v>
      </c>
      <c r="O172" s="40">
        <f t="shared" ref="O172" si="36">SUM(O169:O171)</f>
        <v>68</v>
      </c>
      <c r="P172" s="40">
        <f t="shared" ref="P172:Q172" si="37">SUM(P169:P171)</f>
        <v>49</v>
      </c>
      <c r="Q172" s="40">
        <f t="shared" si="37"/>
        <v>6</v>
      </c>
    </row>
    <row r="173" spans="1:17" x14ac:dyDescent="0.6">
      <c r="A173" s="16" t="s">
        <v>118</v>
      </c>
      <c r="B173" s="22">
        <v>39</v>
      </c>
      <c r="C173" s="22">
        <v>27</v>
      </c>
      <c r="D173" s="22">
        <v>12</v>
      </c>
      <c r="E173" s="22">
        <v>0</v>
      </c>
      <c r="F173" s="15">
        <f t="shared" si="27"/>
        <v>0.69230769230769229</v>
      </c>
      <c r="G173" s="22">
        <v>0</v>
      </c>
      <c r="H173" s="22">
        <v>4</v>
      </c>
      <c r="I173" s="22">
        <v>6</v>
      </c>
      <c r="J173" s="22">
        <v>0</v>
      </c>
      <c r="K173" s="22">
        <v>0</v>
      </c>
      <c r="L173" s="22">
        <v>0</v>
      </c>
      <c r="M173" s="22">
        <v>2</v>
      </c>
      <c r="N173" s="15">
        <f t="shared" si="28"/>
        <v>0.35294117647058826</v>
      </c>
      <c r="O173" s="22">
        <v>22</v>
      </c>
      <c r="P173" s="22">
        <v>5</v>
      </c>
      <c r="Q173" s="22">
        <v>0</v>
      </c>
    </row>
    <row r="174" spans="1:17" x14ac:dyDescent="0.6">
      <c r="A174" s="16" t="s">
        <v>119</v>
      </c>
      <c r="B174" s="22">
        <v>82</v>
      </c>
      <c r="C174" s="22">
        <v>71</v>
      </c>
      <c r="D174" s="22">
        <v>11</v>
      </c>
      <c r="E174" s="22">
        <v>0</v>
      </c>
      <c r="F174" s="15">
        <f>C174/B174</f>
        <v>0.86585365853658536</v>
      </c>
      <c r="G174" s="22">
        <v>0</v>
      </c>
      <c r="H174" s="22">
        <v>5</v>
      </c>
      <c r="I174" s="22">
        <v>10</v>
      </c>
      <c r="J174" s="22">
        <v>1</v>
      </c>
      <c r="K174" s="22">
        <v>1</v>
      </c>
      <c r="L174" s="22">
        <v>0</v>
      </c>
      <c r="M174" s="22">
        <v>2</v>
      </c>
      <c r="N174" s="15">
        <f>(G174+H174+I174+J174+K174+L174+M174)/(G174+H174+I174+J174+K174+L174+M174+O174)</f>
        <v>0.23456790123456789</v>
      </c>
      <c r="O174" s="22">
        <v>62</v>
      </c>
      <c r="P174" s="22">
        <v>0</v>
      </c>
      <c r="Q174" s="22">
        <v>1</v>
      </c>
    </row>
    <row r="175" spans="1:17" x14ac:dyDescent="0.6">
      <c r="A175" s="62" t="s">
        <v>313</v>
      </c>
      <c r="B175" s="22">
        <v>3</v>
      </c>
      <c r="C175" s="22">
        <v>3</v>
      </c>
      <c r="D175" s="22">
        <v>0</v>
      </c>
      <c r="E175" s="22">
        <v>0</v>
      </c>
      <c r="F175" s="15">
        <f t="shared" si="27"/>
        <v>1</v>
      </c>
      <c r="G175" s="22">
        <v>0</v>
      </c>
      <c r="H175" s="22">
        <v>1</v>
      </c>
      <c r="I175" s="22">
        <v>0</v>
      </c>
      <c r="J175" s="22">
        <v>0</v>
      </c>
      <c r="K175" s="22">
        <v>0</v>
      </c>
      <c r="L175" s="22">
        <v>0</v>
      </c>
      <c r="M175" s="22">
        <v>0</v>
      </c>
      <c r="N175" s="15">
        <f t="shared" si="28"/>
        <v>0.33333333333333331</v>
      </c>
      <c r="O175" s="22">
        <v>2</v>
      </c>
      <c r="P175" s="22">
        <v>0</v>
      </c>
      <c r="Q175" s="22">
        <v>0</v>
      </c>
    </row>
    <row r="176" spans="1:17" x14ac:dyDescent="0.6">
      <c r="A176" s="62" t="s">
        <v>388</v>
      </c>
      <c r="B176" s="22">
        <v>79</v>
      </c>
      <c r="C176" s="22">
        <v>68</v>
      </c>
      <c r="D176" s="22">
        <v>11</v>
      </c>
      <c r="E176" s="22">
        <v>0</v>
      </c>
      <c r="F176" s="15">
        <f t="shared" ref="F176:F208" si="38">C176/B176</f>
        <v>0.86075949367088611</v>
      </c>
      <c r="G176" s="22">
        <v>0</v>
      </c>
      <c r="H176" s="22">
        <v>4</v>
      </c>
      <c r="I176" s="22">
        <v>10</v>
      </c>
      <c r="J176" s="22">
        <v>1</v>
      </c>
      <c r="K176" s="22">
        <v>1</v>
      </c>
      <c r="L176" s="22">
        <v>0</v>
      </c>
      <c r="M176" s="22">
        <v>2</v>
      </c>
      <c r="N176" s="15">
        <f t="shared" si="28"/>
        <v>0.23076923076923078</v>
      </c>
      <c r="O176" s="22">
        <v>60</v>
      </c>
      <c r="P176" s="22">
        <v>0</v>
      </c>
      <c r="Q176" s="22">
        <v>1</v>
      </c>
    </row>
    <row r="177" spans="1:17" x14ac:dyDescent="0.6">
      <c r="A177" s="16" t="s">
        <v>264</v>
      </c>
      <c r="B177" s="22">
        <v>15</v>
      </c>
      <c r="C177" s="22">
        <v>12</v>
      </c>
      <c r="D177" s="22">
        <v>3</v>
      </c>
      <c r="E177" s="22">
        <v>0</v>
      </c>
      <c r="F177" s="15">
        <f>C177/B177</f>
        <v>0.8</v>
      </c>
      <c r="G177" s="22">
        <v>0</v>
      </c>
      <c r="H177" s="22">
        <v>2</v>
      </c>
      <c r="I177" s="22">
        <v>3</v>
      </c>
      <c r="J177" s="22">
        <v>0</v>
      </c>
      <c r="K177" s="22">
        <v>0</v>
      </c>
      <c r="L177" s="22">
        <v>0</v>
      </c>
      <c r="M177" s="22">
        <v>0</v>
      </c>
      <c r="N177" s="15">
        <f>(G177+H177+I177+J177+K177+L177+M177)/(G177+H177+I177+J177+K177+L177+M177+O177)</f>
        <v>0.55555555555555558</v>
      </c>
      <c r="O177" s="22">
        <v>4</v>
      </c>
      <c r="P177" s="22">
        <v>4</v>
      </c>
      <c r="Q177" s="22">
        <v>2</v>
      </c>
    </row>
    <row r="178" spans="1:17" x14ac:dyDescent="0.6">
      <c r="A178" s="16" t="s">
        <v>122</v>
      </c>
      <c r="B178" s="22">
        <v>66</v>
      </c>
      <c r="C178" s="22">
        <v>32</v>
      </c>
      <c r="D178" s="22">
        <v>34</v>
      </c>
      <c r="E178" s="22">
        <v>0</v>
      </c>
      <c r="F178" s="15">
        <f>C178/B178</f>
        <v>0.48484848484848486</v>
      </c>
      <c r="G178" s="22">
        <v>0</v>
      </c>
      <c r="H178" s="22">
        <v>0</v>
      </c>
      <c r="I178" s="22">
        <v>5</v>
      </c>
      <c r="J178" s="22">
        <v>7</v>
      </c>
      <c r="K178" s="22">
        <v>0</v>
      </c>
      <c r="L178" s="22">
        <v>0</v>
      </c>
      <c r="M178" s="22">
        <v>0</v>
      </c>
      <c r="N178" s="15">
        <f>(G178+H178+I178+J178+K178+L178+M178)/(G178+H178+I178+J178+K178+L178+M178+O178)</f>
        <v>0.22222222222222221</v>
      </c>
      <c r="O178" s="22">
        <v>42</v>
      </c>
      <c r="P178" s="22">
        <v>9</v>
      </c>
      <c r="Q178" s="22">
        <v>3</v>
      </c>
    </row>
    <row r="179" spans="1:17" x14ac:dyDescent="0.6">
      <c r="A179" s="62" t="s">
        <v>313</v>
      </c>
      <c r="B179" s="22">
        <v>40</v>
      </c>
      <c r="C179" s="22">
        <v>20</v>
      </c>
      <c r="D179" s="22">
        <v>20</v>
      </c>
      <c r="E179" s="22">
        <v>0</v>
      </c>
      <c r="F179" s="15">
        <f t="shared" si="38"/>
        <v>0.5</v>
      </c>
      <c r="G179" s="22">
        <v>0</v>
      </c>
      <c r="H179" s="22">
        <v>0</v>
      </c>
      <c r="I179" s="22">
        <v>3</v>
      </c>
      <c r="J179" s="22">
        <v>4</v>
      </c>
      <c r="K179" s="22">
        <v>0</v>
      </c>
      <c r="L179" s="22">
        <v>0</v>
      </c>
      <c r="M179" s="22">
        <v>0</v>
      </c>
      <c r="N179" s="15">
        <f t="shared" ref="N179:N194" si="39">(G179+H179+I179+J179+K179+L179+M179)/(G179+H179+I179+J179+K179+L179+M179+O179)</f>
        <v>0.19444444444444445</v>
      </c>
      <c r="O179" s="22">
        <v>29</v>
      </c>
      <c r="P179" s="22">
        <v>2</v>
      </c>
      <c r="Q179" s="22">
        <v>2</v>
      </c>
    </row>
    <row r="180" spans="1:17" x14ac:dyDescent="0.6">
      <c r="A180" s="62" t="s">
        <v>389</v>
      </c>
      <c r="B180" s="22">
        <v>19</v>
      </c>
      <c r="C180" s="22">
        <v>7</v>
      </c>
      <c r="D180" s="22">
        <v>12</v>
      </c>
      <c r="E180" s="22">
        <v>0</v>
      </c>
      <c r="F180" s="15">
        <f t="shared" si="38"/>
        <v>0.36842105263157893</v>
      </c>
      <c r="G180" s="22">
        <v>0</v>
      </c>
      <c r="H180" s="22">
        <v>0</v>
      </c>
      <c r="I180" s="22">
        <v>2</v>
      </c>
      <c r="J180" s="22">
        <v>2</v>
      </c>
      <c r="K180" s="22">
        <v>0</v>
      </c>
      <c r="L180" s="22">
        <v>0</v>
      </c>
      <c r="M180" s="22">
        <v>0</v>
      </c>
      <c r="N180" s="15">
        <f t="shared" si="39"/>
        <v>0.30769230769230771</v>
      </c>
      <c r="O180" s="22">
        <v>9</v>
      </c>
      <c r="P180" s="22">
        <v>6</v>
      </c>
      <c r="Q180" s="22">
        <v>0</v>
      </c>
    </row>
    <row r="181" spans="1:17" x14ac:dyDescent="0.6">
      <c r="A181" s="62" t="s">
        <v>390</v>
      </c>
      <c r="B181" s="22">
        <v>3</v>
      </c>
      <c r="C181" s="22">
        <v>3</v>
      </c>
      <c r="D181" s="22">
        <v>0</v>
      </c>
      <c r="E181" s="22">
        <v>0</v>
      </c>
      <c r="F181" s="15">
        <f t="shared" si="38"/>
        <v>1</v>
      </c>
      <c r="G181" s="22">
        <v>0</v>
      </c>
      <c r="H181" s="22">
        <v>0</v>
      </c>
      <c r="I181" s="22">
        <v>0</v>
      </c>
      <c r="J181" s="22">
        <v>0</v>
      </c>
      <c r="K181" s="22">
        <v>0</v>
      </c>
      <c r="L181" s="22">
        <v>0</v>
      </c>
      <c r="M181" s="22">
        <v>0</v>
      </c>
      <c r="N181" s="15">
        <f t="shared" si="39"/>
        <v>0</v>
      </c>
      <c r="O181" s="22">
        <v>2</v>
      </c>
      <c r="P181" s="22">
        <v>1</v>
      </c>
      <c r="Q181" s="22">
        <v>0</v>
      </c>
    </row>
    <row r="182" spans="1:17" x14ac:dyDescent="0.6">
      <c r="A182" s="62" t="s">
        <v>391</v>
      </c>
      <c r="B182" s="22">
        <v>4</v>
      </c>
      <c r="C182" s="22">
        <v>2</v>
      </c>
      <c r="D182" s="22">
        <v>2</v>
      </c>
      <c r="E182" s="22">
        <v>0</v>
      </c>
      <c r="F182" s="15">
        <f t="shared" si="38"/>
        <v>0.5</v>
      </c>
      <c r="G182" s="22">
        <v>0</v>
      </c>
      <c r="H182" s="22">
        <v>0</v>
      </c>
      <c r="I182" s="22">
        <v>0</v>
      </c>
      <c r="J182" s="22">
        <v>1</v>
      </c>
      <c r="K182" s="22">
        <v>0</v>
      </c>
      <c r="L182" s="22">
        <v>0</v>
      </c>
      <c r="M182" s="22">
        <v>0</v>
      </c>
      <c r="N182" s="15">
        <f t="shared" si="39"/>
        <v>0.33333333333333331</v>
      </c>
      <c r="O182" s="22">
        <v>2</v>
      </c>
      <c r="P182" s="22">
        <v>0</v>
      </c>
      <c r="Q182" s="22">
        <v>1</v>
      </c>
    </row>
    <row r="183" spans="1:17" x14ac:dyDescent="0.6">
      <c r="A183" s="17" t="s">
        <v>312</v>
      </c>
      <c r="B183" s="40">
        <f>B173+B174+B177+B178</f>
        <v>202</v>
      </c>
      <c r="C183" s="40">
        <f>C173+C174+C177+C178</f>
        <v>142</v>
      </c>
      <c r="D183" s="40">
        <f>D173+D174+D177+D178</f>
        <v>60</v>
      </c>
      <c r="E183" s="40">
        <f>E173+E174+E177+E178</f>
        <v>0</v>
      </c>
      <c r="F183" s="49">
        <f>C183/B183</f>
        <v>0.70297029702970293</v>
      </c>
      <c r="G183" s="40">
        <f t="shared" ref="G183:M183" si="40">G173+G174+G177+G178</f>
        <v>0</v>
      </c>
      <c r="H183" s="40">
        <f t="shared" si="40"/>
        <v>11</v>
      </c>
      <c r="I183" s="40">
        <f t="shared" si="40"/>
        <v>24</v>
      </c>
      <c r="J183" s="40">
        <f t="shared" si="40"/>
        <v>8</v>
      </c>
      <c r="K183" s="40">
        <f t="shared" si="40"/>
        <v>1</v>
      </c>
      <c r="L183" s="40">
        <f t="shared" si="40"/>
        <v>0</v>
      </c>
      <c r="M183" s="40">
        <f t="shared" si="40"/>
        <v>4</v>
      </c>
      <c r="N183" s="49">
        <f>(G183+H183+I183+J183+K183+L183+M183)/(G183+H183+I183+J183+K183+L183+M183+O183)</f>
        <v>0.2696629213483146</v>
      </c>
      <c r="O183" s="40">
        <f>O173+O174+O177+O178</f>
        <v>130</v>
      </c>
      <c r="P183" s="40">
        <f>P173+P174+P177+P178</f>
        <v>18</v>
      </c>
      <c r="Q183" s="40">
        <f>Q173+Q174+Q177+Q178</f>
        <v>6</v>
      </c>
    </row>
    <row r="184" spans="1:17" x14ac:dyDescent="0.6">
      <c r="A184" s="16" t="s">
        <v>123</v>
      </c>
      <c r="B184" s="22">
        <v>5</v>
      </c>
      <c r="C184" s="22">
        <v>2</v>
      </c>
      <c r="D184" s="22">
        <v>3</v>
      </c>
      <c r="E184" s="22">
        <v>0</v>
      </c>
      <c r="F184" s="15">
        <f>C184/B184</f>
        <v>0.4</v>
      </c>
      <c r="G184" s="22">
        <v>1</v>
      </c>
      <c r="H184" s="22">
        <v>0</v>
      </c>
      <c r="I184" s="22">
        <v>0</v>
      </c>
      <c r="J184" s="22">
        <v>2</v>
      </c>
      <c r="K184" s="22">
        <v>0</v>
      </c>
      <c r="L184" s="22">
        <v>0</v>
      </c>
      <c r="M184" s="22">
        <v>0</v>
      </c>
      <c r="N184" s="15">
        <f>(G184+H184+I184+J184+K184+L184+M184)/(G184+H184+I184+J184+K184+L184+M184+O184)</f>
        <v>0.6</v>
      </c>
      <c r="O184" s="22">
        <v>2</v>
      </c>
      <c r="P184" s="22">
        <v>0</v>
      </c>
      <c r="Q184" s="22">
        <v>0</v>
      </c>
    </row>
    <row r="185" spans="1:17" x14ac:dyDescent="0.6">
      <c r="A185" s="16" t="s">
        <v>392</v>
      </c>
      <c r="B185" s="22">
        <v>25</v>
      </c>
      <c r="C185" s="22">
        <v>25</v>
      </c>
      <c r="D185" s="22">
        <v>0</v>
      </c>
      <c r="E185" s="22">
        <v>0</v>
      </c>
      <c r="F185" s="15">
        <f>C185/B185</f>
        <v>1</v>
      </c>
      <c r="G185" s="22">
        <v>0</v>
      </c>
      <c r="H185" s="22">
        <v>0</v>
      </c>
      <c r="I185" s="22">
        <v>4</v>
      </c>
      <c r="J185" s="22">
        <v>4</v>
      </c>
      <c r="K185" s="22">
        <v>0</v>
      </c>
      <c r="L185" s="22">
        <v>0</v>
      </c>
      <c r="M185" s="22">
        <v>1</v>
      </c>
      <c r="N185" s="15">
        <f>(G185+H185+I185+J185+K185+L185+M185)/(G185+H185+I185+J185+K185+L185+M185+O185)</f>
        <v>0.39130434782608697</v>
      </c>
      <c r="O185" s="22">
        <v>14</v>
      </c>
      <c r="P185" s="22">
        <v>2</v>
      </c>
      <c r="Q185" s="22">
        <v>0</v>
      </c>
    </row>
    <row r="186" spans="1:17" x14ac:dyDescent="0.6">
      <c r="A186" s="62" t="s">
        <v>313</v>
      </c>
      <c r="B186" s="22">
        <v>24</v>
      </c>
      <c r="C186" s="22">
        <v>24</v>
      </c>
      <c r="D186" s="22">
        <v>0</v>
      </c>
      <c r="E186" s="22">
        <v>0</v>
      </c>
      <c r="F186" s="15">
        <f t="shared" si="38"/>
        <v>1</v>
      </c>
      <c r="G186" s="22">
        <v>0</v>
      </c>
      <c r="H186" s="22">
        <v>0</v>
      </c>
      <c r="I186" s="22">
        <v>4</v>
      </c>
      <c r="J186" s="22">
        <v>4</v>
      </c>
      <c r="K186" s="22">
        <v>0</v>
      </c>
      <c r="L186" s="22">
        <v>0</v>
      </c>
      <c r="M186" s="22">
        <v>1</v>
      </c>
      <c r="N186" s="15">
        <f t="shared" si="39"/>
        <v>0.40909090909090912</v>
      </c>
      <c r="O186" s="22">
        <v>13</v>
      </c>
      <c r="P186" s="22">
        <v>2</v>
      </c>
      <c r="Q186" s="22">
        <v>0</v>
      </c>
    </row>
    <row r="187" spans="1:17" x14ac:dyDescent="0.6">
      <c r="A187" s="62" t="s">
        <v>390</v>
      </c>
      <c r="B187" s="22">
        <v>1</v>
      </c>
      <c r="C187" s="22">
        <v>1</v>
      </c>
      <c r="D187" s="22">
        <v>0</v>
      </c>
      <c r="E187" s="22">
        <v>0</v>
      </c>
      <c r="F187" s="15">
        <f t="shared" si="38"/>
        <v>1</v>
      </c>
      <c r="G187" s="22">
        <v>0</v>
      </c>
      <c r="H187" s="22">
        <v>0</v>
      </c>
      <c r="I187" s="22">
        <v>0</v>
      </c>
      <c r="J187" s="22">
        <v>0</v>
      </c>
      <c r="K187" s="22">
        <v>0</v>
      </c>
      <c r="L187" s="22">
        <v>0</v>
      </c>
      <c r="M187" s="22">
        <v>0</v>
      </c>
      <c r="N187" s="15">
        <f t="shared" si="39"/>
        <v>0</v>
      </c>
      <c r="O187" s="22">
        <v>1</v>
      </c>
      <c r="P187" s="22">
        <v>0</v>
      </c>
      <c r="Q187" s="22">
        <v>0</v>
      </c>
    </row>
    <row r="188" spans="1:17" x14ac:dyDescent="0.6">
      <c r="A188" s="16" t="s">
        <v>229</v>
      </c>
      <c r="B188" s="22">
        <v>2</v>
      </c>
      <c r="C188" s="22">
        <v>2</v>
      </c>
      <c r="D188" s="22">
        <v>0</v>
      </c>
      <c r="E188" s="22">
        <v>0</v>
      </c>
      <c r="F188" s="15">
        <f t="shared" si="38"/>
        <v>1</v>
      </c>
      <c r="G188" s="22">
        <v>0</v>
      </c>
      <c r="H188" s="22">
        <v>0</v>
      </c>
      <c r="I188" s="22">
        <v>0</v>
      </c>
      <c r="J188" s="22">
        <v>1</v>
      </c>
      <c r="K188" s="22">
        <v>0</v>
      </c>
      <c r="L188" s="22">
        <v>0</v>
      </c>
      <c r="M188" s="22">
        <v>0</v>
      </c>
      <c r="N188" s="20">
        <f t="shared" si="39"/>
        <v>0.5</v>
      </c>
      <c r="O188" s="22">
        <v>1</v>
      </c>
      <c r="P188" s="22">
        <v>0</v>
      </c>
      <c r="Q188" s="22">
        <v>0</v>
      </c>
    </row>
    <row r="189" spans="1:17" x14ac:dyDescent="0.6">
      <c r="A189" s="17" t="s">
        <v>315</v>
      </c>
      <c r="B189" s="40">
        <f>B184+B185+B188</f>
        <v>32</v>
      </c>
      <c r="C189" s="40">
        <f>C184+C185+C188</f>
        <v>29</v>
      </c>
      <c r="D189" s="40">
        <f>D184+D185+D188</f>
        <v>3</v>
      </c>
      <c r="E189" s="40">
        <f>E184+E185+E188</f>
        <v>0</v>
      </c>
      <c r="F189" s="49">
        <f t="shared" si="38"/>
        <v>0.90625</v>
      </c>
      <c r="G189" s="40">
        <f t="shared" ref="G189:M189" si="41">G184+G185+G188</f>
        <v>1</v>
      </c>
      <c r="H189" s="40">
        <f t="shared" si="41"/>
        <v>0</v>
      </c>
      <c r="I189" s="40">
        <f t="shared" si="41"/>
        <v>4</v>
      </c>
      <c r="J189" s="40">
        <f t="shared" si="41"/>
        <v>7</v>
      </c>
      <c r="K189" s="40">
        <f t="shared" si="41"/>
        <v>0</v>
      </c>
      <c r="L189" s="40">
        <f t="shared" si="41"/>
        <v>0</v>
      </c>
      <c r="M189" s="40">
        <f t="shared" si="41"/>
        <v>1</v>
      </c>
      <c r="N189" s="49">
        <f t="shared" si="39"/>
        <v>0.43333333333333335</v>
      </c>
      <c r="O189" s="40">
        <f>O184+O185+O188</f>
        <v>17</v>
      </c>
      <c r="P189" s="40">
        <f>P184+P185+P188</f>
        <v>2</v>
      </c>
      <c r="Q189" s="40">
        <f>Q184+Q185+Q188</f>
        <v>0</v>
      </c>
    </row>
    <row r="190" spans="1:17" x14ac:dyDescent="0.6">
      <c r="A190" s="18" t="s">
        <v>393</v>
      </c>
      <c r="B190" s="27">
        <f>B172+B183+B189</f>
        <v>371</v>
      </c>
      <c r="C190" s="27">
        <f>C172+C183+C189</f>
        <v>263</v>
      </c>
      <c r="D190" s="27">
        <f>D172+D183+D189</f>
        <v>108</v>
      </c>
      <c r="E190" s="27">
        <f>E172+E183+E189</f>
        <v>0</v>
      </c>
      <c r="F190" s="19">
        <f t="shared" si="38"/>
        <v>0.70889487870619949</v>
      </c>
      <c r="G190" s="27">
        <f t="shared" ref="G190:M190" si="42">G172+G183+G189</f>
        <v>1</v>
      </c>
      <c r="H190" s="27">
        <f t="shared" si="42"/>
        <v>20</v>
      </c>
      <c r="I190" s="27">
        <f t="shared" si="42"/>
        <v>29</v>
      </c>
      <c r="J190" s="27">
        <f t="shared" si="42"/>
        <v>18</v>
      </c>
      <c r="K190" s="27">
        <f t="shared" si="42"/>
        <v>1</v>
      </c>
      <c r="L190" s="27">
        <f t="shared" si="42"/>
        <v>0</v>
      </c>
      <c r="M190" s="27">
        <f t="shared" si="42"/>
        <v>6</v>
      </c>
      <c r="N190" s="19">
        <f t="shared" si="39"/>
        <v>0.25862068965517243</v>
      </c>
      <c r="O190" s="27">
        <f>O172+O183+O189</f>
        <v>215</v>
      </c>
      <c r="P190" s="27">
        <f>P172+P183+P189</f>
        <v>69</v>
      </c>
      <c r="Q190" s="27">
        <f>Q172+Q183+Q189</f>
        <v>12</v>
      </c>
    </row>
    <row r="191" spans="1:17" x14ac:dyDescent="0.6">
      <c r="A191" s="83" t="s">
        <v>394</v>
      </c>
      <c r="B191" s="79"/>
      <c r="C191" s="27"/>
      <c r="D191" s="27"/>
      <c r="E191" s="27"/>
      <c r="F191" s="19"/>
      <c r="G191" s="27"/>
      <c r="H191" s="27"/>
      <c r="I191" s="27"/>
      <c r="J191" s="27"/>
      <c r="K191" s="27"/>
      <c r="L191" s="27"/>
      <c r="M191" s="27"/>
      <c r="N191" s="19"/>
      <c r="O191" s="27"/>
      <c r="P191" s="27"/>
      <c r="Q191" s="27"/>
    </row>
    <row r="192" spans="1:17" x14ac:dyDescent="0.6">
      <c r="A192" s="21" t="s">
        <v>395</v>
      </c>
      <c r="B192" s="39">
        <f>C192+D192+E192</f>
        <v>4</v>
      </c>
      <c r="C192" s="39">
        <v>4</v>
      </c>
      <c r="D192" s="39">
        <v>0</v>
      </c>
      <c r="E192" s="39">
        <v>0</v>
      </c>
      <c r="F192" s="15">
        <f t="shared" si="38"/>
        <v>1</v>
      </c>
      <c r="G192" s="39">
        <v>0</v>
      </c>
      <c r="H192" s="39">
        <v>0</v>
      </c>
      <c r="I192" s="39">
        <v>0</v>
      </c>
      <c r="J192" s="39">
        <v>0</v>
      </c>
      <c r="K192" s="39">
        <v>0</v>
      </c>
      <c r="L192" s="39">
        <v>0</v>
      </c>
      <c r="M192" s="39">
        <v>0</v>
      </c>
      <c r="N192" s="15">
        <f t="shared" si="39"/>
        <v>0</v>
      </c>
      <c r="O192" s="39">
        <v>2</v>
      </c>
      <c r="P192" s="39">
        <v>2</v>
      </c>
      <c r="Q192" s="39">
        <v>0</v>
      </c>
    </row>
    <row r="193" spans="1:17" x14ac:dyDescent="0.6">
      <c r="A193" s="18" t="s">
        <v>396</v>
      </c>
      <c r="B193" s="26">
        <f>B192</f>
        <v>4</v>
      </c>
      <c r="C193" s="26">
        <f>SUM(C192)</f>
        <v>4</v>
      </c>
      <c r="D193" s="26">
        <f t="shared" ref="D193:Q194" si="43">SUM(D192)</f>
        <v>0</v>
      </c>
      <c r="E193" s="26">
        <f t="shared" si="43"/>
        <v>0</v>
      </c>
      <c r="F193" s="36">
        <f t="shared" si="38"/>
        <v>1</v>
      </c>
      <c r="G193" s="26">
        <f t="shared" si="43"/>
        <v>0</v>
      </c>
      <c r="H193" s="26">
        <f t="shared" si="43"/>
        <v>0</v>
      </c>
      <c r="I193" s="26">
        <f t="shared" si="43"/>
        <v>0</v>
      </c>
      <c r="J193" s="26">
        <f t="shared" si="43"/>
        <v>0</v>
      </c>
      <c r="K193" s="26">
        <f t="shared" si="43"/>
        <v>0</v>
      </c>
      <c r="L193" s="26">
        <f t="shared" si="43"/>
        <v>0</v>
      </c>
      <c r="M193" s="26">
        <f t="shared" si="43"/>
        <v>0</v>
      </c>
      <c r="N193" s="36">
        <f t="shared" si="39"/>
        <v>0</v>
      </c>
      <c r="O193" s="26">
        <f t="shared" si="43"/>
        <v>2</v>
      </c>
      <c r="P193" s="26">
        <f t="shared" si="43"/>
        <v>2</v>
      </c>
      <c r="Q193" s="26">
        <f t="shared" si="43"/>
        <v>0</v>
      </c>
    </row>
    <row r="194" spans="1:17" x14ac:dyDescent="0.6">
      <c r="A194" s="18" t="s">
        <v>397</v>
      </c>
      <c r="B194" s="27">
        <f>B193</f>
        <v>4</v>
      </c>
      <c r="C194" s="27">
        <f>SUM(C193)</f>
        <v>4</v>
      </c>
      <c r="D194" s="27">
        <f t="shared" si="43"/>
        <v>0</v>
      </c>
      <c r="E194" s="27">
        <f t="shared" si="43"/>
        <v>0</v>
      </c>
      <c r="F194" s="49">
        <f t="shared" si="38"/>
        <v>1</v>
      </c>
      <c r="G194" s="27">
        <f t="shared" si="43"/>
        <v>0</v>
      </c>
      <c r="H194" s="27">
        <f t="shared" si="43"/>
        <v>0</v>
      </c>
      <c r="I194" s="27">
        <f t="shared" si="43"/>
        <v>0</v>
      </c>
      <c r="J194" s="27">
        <f t="shared" si="43"/>
        <v>0</v>
      </c>
      <c r="K194" s="27">
        <f t="shared" si="43"/>
        <v>0</v>
      </c>
      <c r="L194" s="27">
        <f t="shared" si="43"/>
        <v>0</v>
      </c>
      <c r="M194" s="27">
        <f t="shared" si="43"/>
        <v>0</v>
      </c>
      <c r="N194" s="49">
        <f t="shared" si="39"/>
        <v>0</v>
      </c>
      <c r="O194" s="27">
        <f t="shared" si="43"/>
        <v>2</v>
      </c>
      <c r="P194" s="27">
        <f t="shared" si="43"/>
        <v>2</v>
      </c>
      <c r="Q194" s="27">
        <f t="shared" si="43"/>
        <v>0</v>
      </c>
    </row>
    <row r="195" spans="1:17" x14ac:dyDescent="0.6">
      <c r="A195" s="71" t="s">
        <v>237</v>
      </c>
      <c r="F195" s="15"/>
    </row>
    <row r="196" spans="1:17" x14ac:dyDescent="0.6">
      <c r="A196" s="16" t="s">
        <v>398</v>
      </c>
      <c r="B196" s="22">
        <v>25</v>
      </c>
      <c r="C196" s="22">
        <v>16</v>
      </c>
      <c r="D196" s="22">
        <v>9</v>
      </c>
      <c r="E196" s="22">
        <v>0</v>
      </c>
      <c r="F196" s="15">
        <f>C196/B196</f>
        <v>0.64</v>
      </c>
      <c r="G196" s="22">
        <v>0</v>
      </c>
      <c r="H196" s="22">
        <v>1</v>
      </c>
      <c r="I196" s="22">
        <v>4</v>
      </c>
      <c r="J196" s="22">
        <v>2</v>
      </c>
      <c r="K196" s="22">
        <v>0</v>
      </c>
      <c r="L196" s="22">
        <v>0</v>
      </c>
      <c r="M196" s="22">
        <v>0</v>
      </c>
      <c r="N196" s="15">
        <f>(G196+H196+I196+J196+K196+L196+M196)/(G196+H196+I196+J196+K196+L196+M196+O196)</f>
        <v>0.31818181818181818</v>
      </c>
      <c r="O196" s="22">
        <v>15</v>
      </c>
      <c r="P196" s="22">
        <v>2</v>
      </c>
      <c r="Q196" s="22">
        <v>1</v>
      </c>
    </row>
    <row r="197" spans="1:17" x14ac:dyDescent="0.6">
      <c r="A197" s="62" t="s">
        <v>313</v>
      </c>
      <c r="B197" s="22">
        <v>24</v>
      </c>
      <c r="C197" s="22">
        <v>16</v>
      </c>
      <c r="D197" s="22">
        <v>8</v>
      </c>
      <c r="E197" s="22">
        <v>0</v>
      </c>
      <c r="F197" s="15">
        <f t="shared" si="38"/>
        <v>0.66666666666666663</v>
      </c>
      <c r="G197" s="22">
        <v>0</v>
      </c>
      <c r="H197" s="22">
        <v>1</v>
      </c>
      <c r="I197" s="22">
        <v>4</v>
      </c>
      <c r="J197" s="22">
        <v>2</v>
      </c>
      <c r="K197" s="22">
        <v>0</v>
      </c>
      <c r="L197" s="22">
        <v>0</v>
      </c>
      <c r="M197" s="22">
        <v>0</v>
      </c>
      <c r="N197" s="15">
        <f>(G197+H197+I197+J197+K197+L197+M197)/(G197+H197+I197+J197+K197+L197+M197+O197)</f>
        <v>0.33333333333333331</v>
      </c>
      <c r="O197" s="22">
        <v>14</v>
      </c>
      <c r="P197" s="22">
        <v>2</v>
      </c>
      <c r="Q197" s="22">
        <v>1</v>
      </c>
    </row>
    <row r="198" spans="1:17" x14ac:dyDescent="0.6">
      <c r="A198" s="62" t="s">
        <v>399</v>
      </c>
      <c r="B198" s="22">
        <v>1</v>
      </c>
      <c r="C198" s="22">
        <v>0</v>
      </c>
      <c r="D198" s="22">
        <v>1</v>
      </c>
      <c r="E198" s="22">
        <v>0</v>
      </c>
      <c r="F198" s="15">
        <f t="shared" si="38"/>
        <v>0</v>
      </c>
      <c r="G198" s="22">
        <v>0</v>
      </c>
      <c r="H198" s="22">
        <v>0</v>
      </c>
      <c r="I198" s="22">
        <v>0</v>
      </c>
      <c r="J198" s="22">
        <v>0</v>
      </c>
      <c r="K198" s="22">
        <v>0</v>
      </c>
      <c r="L198" s="22">
        <v>0</v>
      </c>
      <c r="M198" s="22">
        <v>0</v>
      </c>
      <c r="N198" s="15">
        <f t="shared" ref="N198:N208" si="44">(G198+H198+I198+J198+K198+L198+M198)/(G198+H198+I198+J198+K198+L198+M198+O198)</f>
        <v>0</v>
      </c>
      <c r="O198" s="22">
        <v>1</v>
      </c>
      <c r="P198" s="22">
        <v>0</v>
      </c>
      <c r="Q198" s="22">
        <v>0</v>
      </c>
    </row>
    <row r="199" spans="1:17" x14ac:dyDescent="0.6">
      <c r="A199" s="16" t="s">
        <v>89</v>
      </c>
      <c r="B199" s="22">
        <v>66</v>
      </c>
      <c r="C199" s="22">
        <v>46</v>
      </c>
      <c r="D199" s="22">
        <v>20</v>
      </c>
      <c r="E199" s="22">
        <v>0</v>
      </c>
      <c r="F199" s="15">
        <f t="shared" si="38"/>
        <v>0.69696969696969702</v>
      </c>
      <c r="G199" s="22">
        <v>0</v>
      </c>
      <c r="H199" s="22">
        <v>1</v>
      </c>
      <c r="I199" s="22">
        <v>1</v>
      </c>
      <c r="J199" s="22">
        <v>2</v>
      </c>
      <c r="K199" s="22">
        <v>0</v>
      </c>
      <c r="L199" s="22">
        <v>0</v>
      </c>
      <c r="M199" s="22">
        <v>1</v>
      </c>
      <c r="N199" s="15">
        <f t="shared" si="44"/>
        <v>8.9285714285714288E-2</v>
      </c>
      <c r="O199" s="22">
        <v>51</v>
      </c>
      <c r="P199" s="22">
        <v>3</v>
      </c>
      <c r="Q199" s="22">
        <v>7</v>
      </c>
    </row>
    <row r="200" spans="1:17" x14ac:dyDescent="0.6">
      <c r="A200" s="17" t="s">
        <v>312</v>
      </c>
      <c r="B200" s="40">
        <f>B196+B199</f>
        <v>91</v>
      </c>
      <c r="C200" s="40">
        <f>C196+C199</f>
        <v>62</v>
      </c>
      <c r="D200" s="40">
        <f>D196+D199</f>
        <v>29</v>
      </c>
      <c r="E200" s="40">
        <f>E196+E199</f>
        <v>0</v>
      </c>
      <c r="F200" s="49">
        <f t="shared" si="38"/>
        <v>0.68131868131868134</v>
      </c>
      <c r="G200" s="40">
        <f t="shared" ref="G200:M200" si="45">G196+G199</f>
        <v>0</v>
      </c>
      <c r="H200" s="40">
        <f t="shared" si="45"/>
        <v>2</v>
      </c>
      <c r="I200" s="40">
        <f t="shared" si="45"/>
        <v>5</v>
      </c>
      <c r="J200" s="40">
        <f t="shared" si="45"/>
        <v>4</v>
      </c>
      <c r="K200" s="40">
        <f t="shared" si="45"/>
        <v>0</v>
      </c>
      <c r="L200" s="40">
        <f t="shared" si="45"/>
        <v>0</v>
      </c>
      <c r="M200" s="40">
        <f t="shared" si="45"/>
        <v>1</v>
      </c>
      <c r="N200" s="49">
        <f t="shared" si="44"/>
        <v>0.15384615384615385</v>
      </c>
      <c r="O200" s="40">
        <f>O196+O199</f>
        <v>66</v>
      </c>
      <c r="P200" s="40">
        <f>P196+P199</f>
        <v>5</v>
      </c>
      <c r="Q200" s="40">
        <f>Q196+Q199</f>
        <v>8</v>
      </c>
    </row>
    <row r="201" spans="1:17" x14ac:dyDescent="0.6">
      <c r="A201" s="16" t="s">
        <v>400</v>
      </c>
      <c r="B201" s="22">
        <v>29</v>
      </c>
      <c r="C201" s="22">
        <v>25</v>
      </c>
      <c r="D201" s="22">
        <v>4</v>
      </c>
      <c r="E201" s="22">
        <v>0</v>
      </c>
      <c r="F201" s="15">
        <f t="shared" si="38"/>
        <v>0.86206896551724133</v>
      </c>
      <c r="G201" s="22">
        <v>0</v>
      </c>
      <c r="H201" s="22">
        <v>0</v>
      </c>
      <c r="I201" s="22">
        <v>2</v>
      </c>
      <c r="J201" s="22">
        <v>1</v>
      </c>
      <c r="K201" s="22">
        <v>1</v>
      </c>
      <c r="L201" s="22">
        <v>0</v>
      </c>
      <c r="M201" s="22">
        <v>1</v>
      </c>
      <c r="N201" s="15">
        <f t="shared" si="44"/>
        <v>0.17241379310344829</v>
      </c>
      <c r="O201" s="22">
        <v>24</v>
      </c>
      <c r="P201" s="22">
        <v>0</v>
      </c>
      <c r="Q201" s="22">
        <v>0</v>
      </c>
    </row>
    <row r="202" spans="1:17" x14ac:dyDescent="0.6">
      <c r="A202" s="16" t="s">
        <v>401</v>
      </c>
      <c r="B202" s="22">
        <v>12</v>
      </c>
      <c r="C202" s="22">
        <v>6</v>
      </c>
      <c r="D202" s="22">
        <v>6</v>
      </c>
      <c r="E202" s="22">
        <v>0</v>
      </c>
      <c r="F202" s="15">
        <f t="shared" si="38"/>
        <v>0.5</v>
      </c>
      <c r="G202" s="22">
        <v>0</v>
      </c>
      <c r="H202" s="22">
        <v>1</v>
      </c>
      <c r="I202" s="22">
        <v>1</v>
      </c>
      <c r="J202" s="22">
        <v>1</v>
      </c>
      <c r="K202" s="22">
        <v>0</v>
      </c>
      <c r="L202" s="22">
        <v>0</v>
      </c>
      <c r="M202" s="22">
        <v>0</v>
      </c>
      <c r="N202" s="15">
        <f t="shared" si="44"/>
        <v>0.27272727272727271</v>
      </c>
      <c r="O202" s="22">
        <v>8</v>
      </c>
      <c r="P202" s="22">
        <v>1</v>
      </c>
      <c r="Q202" s="22">
        <v>0</v>
      </c>
    </row>
    <row r="203" spans="1:17" x14ac:dyDescent="0.6">
      <c r="A203" s="16" t="s">
        <v>145</v>
      </c>
      <c r="B203" s="22">
        <v>6</v>
      </c>
      <c r="C203" s="22">
        <v>5</v>
      </c>
      <c r="D203" s="22">
        <v>1</v>
      </c>
      <c r="E203" s="22">
        <v>0</v>
      </c>
      <c r="F203" s="15">
        <f t="shared" si="38"/>
        <v>0.83333333333333337</v>
      </c>
      <c r="G203" s="22">
        <v>0</v>
      </c>
      <c r="H203" s="22">
        <v>0</v>
      </c>
      <c r="I203" s="22">
        <v>1</v>
      </c>
      <c r="J203" s="22">
        <v>1</v>
      </c>
      <c r="K203" s="22">
        <v>0</v>
      </c>
      <c r="L203" s="22">
        <v>0</v>
      </c>
      <c r="M203" s="22">
        <v>2</v>
      </c>
      <c r="N203" s="15">
        <f t="shared" si="44"/>
        <v>0.66666666666666663</v>
      </c>
      <c r="O203" s="22">
        <v>2</v>
      </c>
      <c r="P203" s="22">
        <v>0</v>
      </c>
      <c r="Q203" s="22">
        <v>0</v>
      </c>
    </row>
    <row r="204" spans="1:17" x14ac:dyDescent="0.6">
      <c r="A204" s="16" t="s">
        <v>402</v>
      </c>
      <c r="B204" s="22">
        <v>1</v>
      </c>
      <c r="C204" s="22">
        <v>0</v>
      </c>
      <c r="D204" s="22">
        <v>1</v>
      </c>
      <c r="E204" s="22">
        <v>0</v>
      </c>
      <c r="F204" s="15">
        <f t="shared" si="38"/>
        <v>0</v>
      </c>
      <c r="G204" s="22">
        <v>0</v>
      </c>
      <c r="H204" s="22">
        <v>0</v>
      </c>
      <c r="I204" s="22">
        <v>0</v>
      </c>
      <c r="J204" s="22">
        <v>1</v>
      </c>
      <c r="K204" s="22">
        <v>0</v>
      </c>
      <c r="L204" s="22">
        <v>0</v>
      </c>
      <c r="M204" s="22">
        <v>0</v>
      </c>
      <c r="N204" s="15">
        <f t="shared" si="44"/>
        <v>1</v>
      </c>
      <c r="O204" s="22">
        <v>0</v>
      </c>
      <c r="P204" s="22">
        <v>0</v>
      </c>
      <c r="Q204" s="22">
        <v>0</v>
      </c>
    </row>
    <row r="205" spans="1:17" x14ac:dyDescent="0.6">
      <c r="A205" s="16" t="s">
        <v>274</v>
      </c>
      <c r="B205" s="22">
        <v>29</v>
      </c>
      <c r="C205" s="22">
        <v>24</v>
      </c>
      <c r="D205" s="22">
        <v>5</v>
      </c>
      <c r="E205" s="22">
        <v>0</v>
      </c>
      <c r="F205" s="15">
        <f t="shared" si="38"/>
        <v>0.82758620689655171</v>
      </c>
      <c r="G205" s="22">
        <v>0</v>
      </c>
      <c r="H205" s="22">
        <v>0</v>
      </c>
      <c r="I205" s="22">
        <v>1</v>
      </c>
      <c r="J205" s="22">
        <v>0</v>
      </c>
      <c r="K205" s="22">
        <v>0</v>
      </c>
      <c r="L205" s="22">
        <v>0</v>
      </c>
      <c r="M205" s="22">
        <v>1</v>
      </c>
      <c r="N205" s="15">
        <f>(G205+H205+I205+J205+K205+L205+M205)/(G205+H205+I205+J205+K205+L205+M205+O205)</f>
        <v>8.3333333333333329E-2</v>
      </c>
      <c r="O205" s="22">
        <v>22</v>
      </c>
      <c r="P205" s="22">
        <v>1</v>
      </c>
      <c r="Q205" s="22">
        <v>4</v>
      </c>
    </row>
    <row r="206" spans="1:17" x14ac:dyDescent="0.6">
      <c r="A206" s="16" t="s">
        <v>275</v>
      </c>
      <c r="B206" s="22">
        <v>3</v>
      </c>
      <c r="C206" s="22">
        <v>2</v>
      </c>
      <c r="D206" s="22">
        <v>1</v>
      </c>
      <c r="E206" s="22">
        <v>0</v>
      </c>
      <c r="F206" s="15">
        <f t="shared" si="38"/>
        <v>0.66666666666666663</v>
      </c>
      <c r="G206" s="22">
        <v>0</v>
      </c>
      <c r="H206" s="22">
        <v>0</v>
      </c>
      <c r="I206" s="22">
        <v>2</v>
      </c>
      <c r="J206" s="22">
        <v>0</v>
      </c>
      <c r="K206" s="22">
        <v>0</v>
      </c>
      <c r="L206" s="22">
        <v>0</v>
      </c>
      <c r="M206" s="22">
        <v>0</v>
      </c>
      <c r="N206" s="15">
        <f t="shared" si="44"/>
        <v>0.66666666666666663</v>
      </c>
      <c r="O206" s="22">
        <v>1</v>
      </c>
      <c r="P206" s="22">
        <v>0</v>
      </c>
      <c r="Q206" s="22">
        <v>0</v>
      </c>
    </row>
    <row r="207" spans="1:17" x14ac:dyDescent="0.6">
      <c r="A207" s="17" t="s">
        <v>315</v>
      </c>
      <c r="B207" s="40">
        <f>B201+B202+B203+B204+B205+B206</f>
        <v>80</v>
      </c>
      <c r="C207" s="40">
        <f t="shared" ref="C207:Q207" si="46">C201+C202+C203+C204+C205+C206</f>
        <v>62</v>
      </c>
      <c r="D207" s="40">
        <f t="shared" si="46"/>
        <v>18</v>
      </c>
      <c r="E207" s="40">
        <f t="shared" si="46"/>
        <v>0</v>
      </c>
      <c r="F207" s="49">
        <f t="shared" si="38"/>
        <v>0.77500000000000002</v>
      </c>
      <c r="G207" s="40">
        <f t="shared" si="46"/>
        <v>0</v>
      </c>
      <c r="H207" s="40">
        <f t="shared" si="46"/>
        <v>1</v>
      </c>
      <c r="I207" s="40">
        <f t="shared" si="46"/>
        <v>7</v>
      </c>
      <c r="J207" s="40">
        <f t="shared" si="46"/>
        <v>4</v>
      </c>
      <c r="K207" s="40">
        <f t="shared" si="46"/>
        <v>1</v>
      </c>
      <c r="L207" s="40">
        <f t="shared" si="46"/>
        <v>0</v>
      </c>
      <c r="M207" s="40">
        <f t="shared" si="46"/>
        <v>4</v>
      </c>
      <c r="N207" s="49">
        <f t="shared" si="44"/>
        <v>0.22972972972972974</v>
      </c>
      <c r="O207" s="40">
        <f t="shared" si="46"/>
        <v>57</v>
      </c>
      <c r="P207" s="40">
        <f t="shared" si="46"/>
        <v>2</v>
      </c>
      <c r="Q207" s="40">
        <f t="shared" si="46"/>
        <v>4</v>
      </c>
    </row>
    <row r="208" spans="1:17" x14ac:dyDescent="0.6">
      <c r="A208" s="18" t="s">
        <v>403</v>
      </c>
      <c r="B208" s="28">
        <f>B200+B207</f>
        <v>171</v>
      </c>
      <c r="C208" s="28">
        <f>C200+C207</f>
        <v>124</v>
      </c>
      <c r="D208" s="28">
        <f>D200+D207</f>
        <v>47</v>
      </c>
      <c r="E208" s="28">
        <f>E200+E207</f>
        <v>0</v>
      </c>
      <c r="F208" s="19">
        <f t="shared" si="38"/>
        <v>0.72514619883040932</v>
      </c>
      <c r="G208" s="28">
        <f t="shared" ref="G208:M208" si="47">G200+G207</f>
        <v>0</v>
      </c>
      <c r="H208" s="28">
        <f t="shared" si="47"/>
        <v>3</v>
      </c>
      <c r="I208" s="28">
        <f t="shared" si="47"/>
        <v>12</v>
      </c>
      <c r="J208" s="28">
        <f t="shared" si="47"/>
        <v>8</v>
      </c>
      <c r="K208" s="28">
        <f t="shared" si="47"/>
        <v>1</v>
      </c>
      <c r="L208" s="28">
        <f t="shared" si="47"/>
        <v>0</v>
      </c>
      <c r="M208" s="28">
        <f t="shared" si="47"/>
        <v>5</v>
      </c>
      <c r="N208" s="19">
        <f t="shared" si="44"/>
        <v>0.19078947368421054</v>
      </c>
      <c r="O208" s="28">
        <f>O200+O207</f>
        <v>123</v>
      </c>
      <c r="P208" s="28">
        <f>P200+P207</f>
        <v>7</v>
      </c>
      <c r="Q208" s="28">
        <f>Q200+Q207</f>
        <v>12</v>
      </c>
    </row>
    <row r="209" spans="1:17" x14ac:dyDescent="0.6">
      <c r="A209" s="65" t="s">
        <v>404</v>
      </c>
      <c r="B209" s="28"/>
      <c r="C209" s="28"/>
      <c r="D209" s="28"/>
      <c r="E209" s="28"/>
      <c r="F209" s="15"/>
      <c r="G209" s="28"/>
      <c r="H209" s="28"/>
      <c r="I209" s="28"/>
      <c r="J209" s="28"/>
      <c r="K209" s="28"/>
      <c r="L209" s="28"/>
      <c r="M209" s="28"/>
      <c r="N209" s="19"/>
      <c r="O209" s="28"/>
      <c r="P209" s="28"/>
      <c r="Q209" s="28"/>
    </row>
    <row r="210" spans="1:17" x14ac:dyDescent="0.6">
      <c r="A210" s="16" t="s">
        <v>405</v>
      </c>
      <c r="B210" s="22">
        <v>30</v>
      </c>
      <c r="C210" s="22">
        <v>27</v>
      </c>
      <c r="D210" s="22">
        <v>3</v>
      </c>
      <c r="E210" s="22">
        <v>0</v>
      </c>
      <c r="F210" s="15">
        <f>C210/B210</f>
        <v>0.9</v>
      </c>
      <c r="G210" s="22">
        <v>0</v>
      </c>
      <c r="H210" s="22">
        <v>0</v>
      </c>
      <c r="I210" s="22">
        <v>3</v>
      </c>
      <c r="J210" s="22">
        <v>1</v>
      </c>
      <c r="K210" s="22">
        <v>0</v>
      </c>
      <c r="L210" s="22">
        <v>1</v>
      </c>
      <c r="M210" s="22">
        <v>1</v>
      </c>
      <c r="N210" s="15">
        <f>(G210+H210+I210+J210+K210+L210+M210)/(G210+H210+I210+J210+K210+L210+M210+O210)</f>
        <v>0.2857142857142857</v>
      </c>
      <c r="O210" s="22">
        <v>15</v>
      </c>
      <c r="P210" s="22">
        <v>7</v>
      </c>
      <c r="Q210" s="22">
        <v>2</v>
      </c>
    </row>
    <row r="211" spans="1:17" x14ac:dyDescent="0.6">
      <c r="A211" s="62" t="s">
        <v>313</v>
      </c>
      <c r="B211" s="22">
        <v>22</v>
      </c>
      <c r="C211" s="22">
        <v>20</v>
      </c>
      <c r="D211" s="22">
        <v>2</v>
      </c>
      <c r="E211" s="22">
        <v>0</v>
      </c>
      <c r="F211" s="15">
        <f t="shared" ref="F211:F243" si="48">C211/B211</f>
        <v>0.90909090909090906</v>
      </c>
      <c r="G211" s="22">
        <v>0</v>
      </c>
      <c r="H211" s="22">
        <v>0</v>
      </c>
      <c r="I211" s="22">
        <v>1</v>
      </c>
      <c r="J211" s="22">
        <v>1</v>
      </c>
      <c r="K211" s="22">
        <v>0</v>
      </c>
      <c r="L211" s="22">
        <v>1</v>
      </c>
      <c r="M211" s="22">
        <v>1</v>
      </c>
      <c r="N211" s="15">
        <f>(G211+H211+I211+J211+K211+L211+M211)/(G211+H211+I211+J211+K211+L211+M211+O211)</f>
        <v>0.26666666666666666</v>
      </c>
      <c r="O211" s="22">
        <v>11</v>
      </c>
      <c r="P211" s="22">
        <v>5</v>
      </c>
      <c r="Q211" s="22">
        <v>2</v>
      </c>
    </row>
    <row r="212" spans="1:17" x14ac:dyDescent="0.6">
      <c r="A212" s="62" t="s">
        <v>314</v>
      </c>
      <c r="B212" s="22">
        <v>8</v>
      </c>
      <c r="C212" s="22">
        <v>7</v>
      </c>
      <c r="D212" s="22">
        <v>1</v>
      </c>
      <c r="E212" s="22">
        <v>0</v>
      </c>
      <c r="F212" s="15">
        <f t="shared" si="48"/>
        <v>0.875</v>
      </c>
      <c r="G212" s="22">
        <v>0</v>
      </c>
      <c r="H212" s="22">
        <v>0</v>
      </c>
      <c r="I212" s="22">
        <v>2</v>
      </c>
      <c r="J212" s="22">
        <v>0</v>
      </c>
      <c r="K212" s="22">
        <v>0</v>
      </c>
      <c r="L212" s="22">
        <v>0</v>
      </c>
      <c r="M212" s="22">
        <v>0</v>
      </c>
      <c r="N212" s="15">
        <f t="shared" ref="N212:N243" si="49">(G212+H212+I212+J212+K212+L212+M212)/(G212+H212+I212+J212+K212+L212+M212+O212)</f>
        <v>0.33333333333333331</v>
      </c>
      <c r="O212" s="22">
        <v>4</v>
      </c>
      <c r="P212" s="22">
        <v>2</v>
      </c>
      <c r="Q212" s="22">
        <v>0</v>
      </c>
    </row>
    <row r="213" spans="1:17" x14ac:dyDescent="0.6">
      <c r="A213" s="18" t="s">
        <v>358</v>
      </c>
      <c r="B213" s="52">
        <f>B210</f>
        <v>30</v>
      </c>
      <c r="C213" s="52">
        <f>C210</f>
        <v>27</v>
      </c>
      <c r="D213" s="52">
        <f>D210</f>
        <v>3</v>
      </c>
      <c r="E213" s="52">
        <f>E210</f>
        <v>0</v>
      </c>
      <c r="F213" s="80">
        <f t="shared" si="48"/>
        <v>0.9</v>
      </c>
      <c r="G213" s="52">
        <f t="shared" ref="G213:M213" si="50">G210</f>
        <v>0</v>
      </c>
      <c r="H213" s="52">
        <f t="shared" si="50"/>
        <v>0</v>
      </c>
      <c r="I213" s="52">
        <f t="shared" si="50"/>
        <v>3</v>
      </c>
      <c r="J213" s="52">
        <f t="shared" si="50"/>
        <v>1</v>
      </c>
      <c r="K213" s="52">
        <f t="shared" si="50"/>
        <v>0</v>
      </c>
      <c r="L213" s="52">
        <f t="shared" si="50"/>
        <v>1</v>
      </c>
      <c r="M213" s="52">
        <f t="shared" si="50"/>
        <v>1</v>
      </c>
      <c r="N213" s="49">
        <f t="shared" si="49"/>
        <v>0.2857142857142857</v>
      </c>
      <c r="O213" s="52">
        <f>O210</f>
        <v>15</v>
      </c>
      <c r="P213" s="52">
        <f>P210</f>
        <v>7</v>
      </c>
      <c r="Q213" s="52">
        <f>Q210</f>
        <v>2</v>
      </c>
    </row>
    <row r="214" spans="1:17" x14ac:dyDescent="0.6">
      <c r="A214" s="16" t="s">
        <v>406</v>
      </c>
      <c r="B214" s="22">
        <v>16</v>
      </c>
      <c r="C214" s="22">
        <v>12</v>
      </c>
      <c r="D214" s="22">
        <v>4</v>
      </c>
      <c r="E214" s="22">
        <v>0</v>
      </c>
      <c r="F214" s="15">
        <f t="shared" si="48"/>
        <v>0.75</v>
      </c>
      <c r="G214" s="22">
        <v>0</v>
      </c>
      <c r="H214" s="22">
        <v>0</v>
      </c>
      <c r="I214" s="22">
        <v>2</v>
      </c>
      <c r="J214" s="22">
        <v>1</v>
      </c>
      <c r="K214" s="22">
        <v>0</v>
      </c>
      <c r="L214" s="22">
        <v>0</v>
      </c>
      <c r="M214" s="22">
        <v>1</v>
      </c>
      <c r="N214" s="15">
        <f t="shared" si="49"/>
        <v>0.2857142857142857</v>
      </c>
      <c r="O214" s="22">
        <v>10</v>
      </c>
      <c r="P214" s="22">
        <v>2</v>
      </c>
      <c r="Q214" s="22">
        <v>0</v>
      </c>
    </row>
    <row r="215" spans="1:17" x14ac:dyDescent="0.6">
      <c r="A215" s="16" t="s">
        <v>91</v>
      </c>
      <c r="B215" s="22">
        <v>30</v>
      </c>
      <c r="C215" s="22">
        <v>20</v>
      </c>
      <c r="D215" s="22">
        <v>10</v>
      </c>
      <c r="E215" s="22">
        <v>0</v>
      </c>
      <c r="F215" s="15">
        <f t="shared" si="48"/>
        <v>0.66666666666666663</v>
      </c>
      <c r="G215" s="22">
        <v>0</v>
      </c>
      <c r="H215" s="22">
        <v>3</v>
      </c>
      <c r="I215" s="22">
        <v>1</v>
      </c>
      <c r="J215" s="22">
        <v>4</v>
      </c>
      <c r="K215" s="22">
        <v>0</v>
      </c>
      <c r="L215" s="22">
        <v>0</v>
      </c>
      <c r="M215" s="22">
        <v>0</v>
      </c>
      <c r="N215" s="15">
        <f t="shared" si="49"/>
        <v>0.29629629629629628</v>
      </c>
      <c r="O215" s="22">
        <v>19</v>
      </c>
      <c r="P215" s="22">
        <v>1</v>
      </c>
      <c r="Q215" s="22">
        <v>2</v>
      </c>
    </row>
    <row r="216" spans="1:17" x14ac:dyDescent="0.6">
      <c r="A216" s="16" t="s">
        <v>280</v>
      </c>
      <c r="B216" s="22">
        <v>119</v>
      </c>
      <c r="C216" s="22">
        <v>101</v>
      </c>
      <c r="D216" s="22">
        <v>18</v>
      </c>
      <c r="E216" s="22">
        <v>0</v>
      </c>
      <c r="F216" s="15">
        <f>C216/B216</f>
        <v>0.84873949579831931</v>
      </c>
      <c r="G216" s="22">
        <v>0</v>
      </c>
      <c r="H216" s="22">
        <v>1</v>
      </c>
      <c r="I216" s="22">
        <v>4</v>
      </c>
      <c r="J216" s="22">
        <v>11</v>
      </c>
      <c r="K216" s="22">
        <v>1</v>
      </c>
      <c r="L216" s="22">
        <v>1</v>
      </c>
      <c r="M216" s="22">
        <v>2</v>
      </c>
      <c r="N216" s="15">
        <f>(G216+H216+I216+J216+K216+L216+M216)/(G216+H216+I216+J216+K216+L216+M216+O216)</f>
        <v>0.17699115044247787</v>
      </c>
      <c r="O216" s="22">
        <v>93</v>
      </c>
      <c r="P216" s="22">
        <v>1</v>
      </c>
      <c r="Q216" s="22">
        <v>5</v>
      </c>
    </row>
    <row r="217" spans="1:17" x14ac:dyDescent="0.6">
      <c r="A217" s="62" t="s">
        <v>313</v>
      </c>
      <c r="B217" s="22">
        <v>1</v>
      </c>
      <c r="C217" s="22">
        <v>1</v>
      </c>
      <c r="D217" s="22">
        <v>0</v>
      </c>
      <c r="E217" s="22">
        <v>0</v>
      </c>
      <c r="F217" s="15">
        <f t="shared" si="48"/>
        <v>1</v>
      </c>
      <c r="G217" s="22">
        <v>0</v>
      </c>
      <c r="H217" s="22">
        <v>0</v>
      </c>
      <c r="I217" s="22">
        <v>0</v>
      </c>
      <c r="J217" s="22">
        <v>1</v>
      </c>
      <c r="K217" s="22">
        <v>0</v>
      </c>
      <c r="L217" s="22">
        <v>0</v>
      </c>
      <c r="M217" s="22">
        <v>0</v>
      </c>
      <c r="N217" s="15">
        <f t="shared" si="49"/>
        <v>1</v>
      </c>
      <c r="O217" s="22">
        <v>0</v>
      </c>
      <c r="P217" s="22">
        <v>0</v>
      </c>
      <c r="Q217" s="22">
        <v>0</v>
      </c>
    </row>
    <row r="218" spans="1:17" x14ac:dyDescent="0.6">
      <c r="A218" s="62" t="s">
        <v>281</v>
      </c>
      <c r="B218" s="22">
        <v>43</v>
      </c>
      <c r="C218" s="22">
        <v>34</v>
      </c>
      <c r="D218" s="22">
        <v>9</v>
      </c>
      <c r="E218" s="22">
        <v>0</v>
      </c>
      <c r="F218" s="15">
        <f t="shared" si="48"/>
        <v>0.79069767441860461</v>
      </c>
      <c r="G218" s="22">
        <v>0</v>
      </c>
      <c r="H218" s="22">
        <v>1</v>
      </c>
      <c r="I218" s="22">
        <v>2</v>
      </c>
      <c r="J218" s="22">
        <v>6</v>
      </c>
      <c r="K218" s="22">
        <v>0</v>
      </c>
      <c r="L218" s="22">
        <v>0</v>
      </c>
      <c r="M218" s="22">
        <v>0</v>
      </c>
      <c r="N218" s="15">
        <f t="shared" si="49"/>
        <v>0.21428571428571427</v>
      </c>
      <c r="O218" s="22">
        <v>33</v>
      </c>
      <c r="P218" s="22">
        <v>0</v>
      </c>
      <c r="Q218" s="22">
        <v>1</v>
      </c>
    </row>
    <row r="219" spans="1:17" x14ac:dyDescent="0.6">
      <c r="A219" s="62" t="s">
        <v>407</v>
      </c>
      <c r="B219" s="22">
        <v>26</v>
      </c>
      <c r="C219" s="22">
        <v>22</v>
      </c>
      <c r="D219" s="22">
        <v>4</v>
      </c>
      <c r="E219" s="22">
        <v>0</v>
      </c>
      <c r="F219" s="15">
        <f t="shared" si="48"/>
        <v>0.84615384615384615</v>
      </c>
      <c r="G219" s="22">
        <v>0</v>
      </c>
      <c r="H219" s="22">
        <v>0</v>
      </c>
      <c r="I219" s="22">
        <v>2</v>
      </c>
      <c r="J219" s="22">
        <v>2</v>
      </c>
      <c r="K219" s="22">
        <v>0</v>
      </c>
      <c r="L219" s="22">
        <v>1</v>
      </c>
      <c r="M219" s="22">
        <v>0</v>
      </c>
      <c r="N219" s="15">
        <f t="shared" si="49"/>
        <v>0.2</v>
      </c>
      <c r="O219" s="22">
        <v>20</v>
      </c>
      <c r="P219" s="22">
        <v>0</v>
      </c>
      <c r="Q219" s="22">
        <v>1</v>
      </c>
    </row>
    <row r="220" spans="1:17" x14ac:dyDescent="0.6">
      <c r="A220" s="62" t="s">
        <v>408</v>
      </c>
      <c r="B220" s="22">
        <v>49</v>
      </c>
      <c r="C220" s="22">
        <v>44</v>
      </c>
      <c r="D220" s="22">
        <v>5</v>
      </c>
      <c r="E220" s="22">
        <v>0</v>
      </c>
      <c r="F220" s="15">
        <f t="shared" si="48"/>
        <v>0.89795918367346939</v>
      </c>
      <c r="G220" s="22">
        <v>0</v>
      </c>
      <c r="H220" s="22">
        <v>0</v>
      </c>
      <c r="I220" s="22">
        <v>0</v>
      </c>
      <c r="J220" s="22">
        <v>2</v>
      </c>
      <c r="K220" s="22">
        <v>1</v>
      </c>
      <c r="L220" s="22">
        <v>0</v>
      </c>
      <c r="M220" s="22">
        <v>2</v>
      </c>
      <c r="N220" s="15">
        <f t="shared" si="49"/>
        <v>0.1111111111111111</v>
      </c>
      <c r="O220" s="22">
        <v>40</v>
      </c>
      <c r="P220" s="22">
        <v>1</v>
      </c>
      <c r="Q220" s="22">
        <v>3</v>
      </c>
    </row>
    <row r="221" spans="1:17" x14ac:dyDescent="0.6">
      <c r="A221" s="17" t="s">
        <v>312</v>
      </c>
      <c r="B221" s="24">
        <f>B214+B215+B216</f>
        <v>165</v>
      </c>
      <c r="C221" s="24">
        <f>C214+C215+C216</f>
        <v>133</v>
      </c>
      <c r="D221" s="24">
        <f>D214+D215+D216</f>
        <v>32</v>
      </c>
      <c r="E221" s="24">
        <f>E214+E215+E216</f>
        <v>0</v>
      </c>
      <c r="F221" s="36">
        <f t="shared" si="48"/>
        <v>0.80606060606060603</v>
      </c>
      <c r="G221" s="24">
        <f t="shared" ref="G221:M221" si="51">G214+G215+G216</f>
        <v>0</v>
      </c>
      <c r="H221" s="24">
        <f t="shared" si="51"/>
        <v>4</v>
      </c>
      <c r="I221" s="24">
        <f t="shared" si="51"/>
        <v>7</v>
      </c>
      <c r="J221" s="24">
        <f t="shared" si="51"/>
        <v>16</v>
      </c>
      <c r="K221" s="24">
        <f t="shared" si="51"/>
        <v>1</v>
      </c>
      <c r="L221" s="24">
        <f t="shared" si="51"/>
        <v>1</v>
      </c>
      <c r="M221" s="24">
        <f t="shared" si="51"/>
        <v>3</v>
      </c>
      <c r="N221" s="36">
        <f t="shared" si="49"/>
        <v>0.20779220779220781</v>
      </c>
      <c r="O221" s="24">
        <f>O214+O215+O216</f>
        <v>122</v>
      </c>
      <c r="P221" s="24">
        <f>P214+P215+P216</f>
        <v>4</v>
      </c>
      <c r="Q221" s="24">
        <f>Q214+Q215+Q216</f>
        <v>7</v>
      </c>
    </row>
    <row r="222" spans="1:17" x14ac:dyDescent="0.6">
      <c r="A222" s="16" t="s">
        <v>108</v>
      </c>
      <c r="B222" s="22">
        <v>23</v>
      </c>
      <c r="C222" s="22">
        <v>22</v>
      </c>
      <c r="D222" s="22">
        <v>1</v>
      </c>
      <c r="E222" s="22">
        <v>0</v>
      </c>
      <c r="F222" s="15">
        <f t="shared" si="48"/>
        <v>0.95652173913043481</v>
      </c>
      <c r="G222" s="22">
        <v>0</v>
      </c>
      <c r="H222" s="22">
        <v>1</v>
      </c>
      <c r="I222" s="22">
        <v>1</v>
      </c>
      <c r="J222" s="22">
        <v>1</v>
      </c>
      <c r="K222" s="22">
        <v>0</v>
      </c>
      <c r="L222" s="22">
        <v>0</v>
      </c>
      <c r="M222" s="22">
        <v>1</v>
      </c>
      <c r="N222" s="15">
        <f t="shared" si="49"/>
        <v>0.18181818181818182</v>
      </c>
      <c r="O222" s="22">
        <v>18</v>
      </c>
      <c r="P222" s="22">
        <v>0</v>
      </c>
      <c r="Q222" s="22">
        <v>1</v>
      </c>
    </row>
    <row r="223" spans="1:17" x14ac:dyDescent="0.6">
      <c r="A223" s="16" t="s">
        <v>409</v>
      </c>
      <c r="B223" s="22">
        <v>1</v>
      </c>
      <c r="C223" s="22">
        <v>0</v>
      </c>
      <c r="D223" s="22">
        <v>1</v>
      </c>
      <c r="E223" s="22">
        <v>0</v>
      </c>
      <c r="F223" s="15">
        <f t="shared" si="48"/>
        <v>0</v>
      </c>
      <c r="G223" s="22">
        <v>0</v>
      </c>
      <c r="H223" s="22">
        <v>0</v>
      </c>
      <c r="I223" s="22">
        <v>1</v>
      </c>
      <c r="J223" s="22">
        <v>0</v>
      </c>
      <c r="K223" s="22">
        <v>0</v>
      </c>
      <c r="L223" s="22">
        <v>0</v>
      </c>
      <c r="M223" s="22">
        <v>0</v>
      </c>
      <c r="N223" s="15">
        <f t="shared" si="49"/>
        <v>1</v>
      </c>
      <c r="O223" s="22">
        <v>0</v>
      </c>
      <c r="P223" s="22">
        <v>0</v>
      </c>
      <c r="Q223" s="22">
        <v>0</v>
      </c>
    </row>
    <row r="224" spans="1:17" x14ac:dyDescent="0.6">
      <c r="A224" s="16" t="s">
        <v>112</v>
      </c>
      <c r="B224" s="22">
        <v>9</v>
      </c>
      <c r="C224" s="22">
        <v>7</v>
      </c>
      <c r="D224" s="22">
        <v>2</v>
      </c>
      <c r="E224" s="22">
        <v>0</v>
      </c>
      <c r="F224" s="15">
        <f t="shared" si="48"/>
        <v>0.77777777777777779</v>
      </c>
      <c r="G224" s="22">
        <v>0</v>
      </c>
      <c r="H224" s="22">
        <v>0</v>
      </c>
      <c r="I224" s="22">
        <v>0</v>
      </c>
      <c r="J224" s="22">
        <v>1</v>
      </c>
      <c r="K224" s="22">
        <v>0</v>
      </c>
      <c r="L224" s="22">
        <v>0</v>
      </c>
      <c r="M224" s="22">
        <v>0</v>
      </c>
      <c r="N224" s="15">
        <f t="shared" si="49"/>
        <v>0.1111111111111111</v>
      </c>
      <c r="O224" s="22">
        <v>8</v>
      </c>
      <c r="P224" s="22">
        <v>0</v>
      </c>
      <c r="Q224" s="22">
        <v>0</v>
      </c>
    </row>
    <row r="225" spans="1:17" x14ac:dyDescent="0.6">
      <c r="A225" s="17" t="s">
        <v>315</v>
      </c>
      <c r="B225" s="40">
        <f>SUM(B222:B224)</f>
        <v>33</v>
      </c>
      <c r="C225" s="40">
        <f t="shared" ref="C225:Q225" si="52">SUM(C222:C224)</f>
        <v>29</v>
      </c>
      <c r="D225" s="40">
        <f t="shared" si="52"/>
        <v>4</v>
      </c>
      <c r="E225" s="40">
        <f t="shared" si="52"/>
        <v>0</v>
      </c>
      <c r="F225" s="49">
        <f t="shared" si="48"/>
        <v>0.87878787878787878</v>
      </c>
      <c r="G225" s="40">
        <f t="shared" si="52"/>
        <v>0</v>
      </c>
      <c r="H225" s="40">
        <f t="shared" si="52"/>
        <v>1</v>
      </c>
      <c r="I225" s="40">
        <f t="shared" si="52"/>
        <v>2</v>
      </c>
      <c r="J225" s="40">
        <f t="shared" si="52"/>
        <v>2</v>
      </c>
      <c r="K225" s="40">
        <f t="shared" si="52"/>
        <v>0</v>
      </c>
      <c r="L225" s="40">
        <f t="shared" si="52"/>
        <v>0</v>
      </c>
      <c r="M225" s="40">
        <f t="shared" si="52"/>
        <v>1</v>
      </c>
      <c r="N225" s="49">
        <f t="shared" si="49"/>
        <v>0.1875</v>
      </c>
      <c r="O225" s="40">
        <f t="shared" si="52"/>
        <v>26</v>
      </c>
      <c r="P225" s="40">
        <f t="shared" si="52"/>
        <v>0</v>
      </c>
      <c r="Q225" s="40">
        <f t="shared" si="52"/>
        <v>1</v>
      </c>
    </row>
    <row r="226" spans="1:17" x14ac:dyDescent="0.6">
      <c r="A226" s="18" t="s">
        <v>410</v>
      </c>
      <c r="B226" s="27">
        <f>B213+B221+B225</f>
        <v>228</v>
      </c>
      <c r="C226" s="27">
        <f>C213+C221+C225</f>
        <v>189</v>
      </c>
      <c r="D226" s="27">
        <f>D213+D221+D225</f>
        <v>39</v>
      </c>
      <c r="E226" s="27">
        <f>E213+E221+E225</f>
        <v>0</v>
      </c>
      <c r="F226" s="19">
        <f t="shared" si="48"/>
        <v>0.82894736842105265</v>
      </c>
      <c r="G226" s="27">
        <f t="shared" ref="G226:M226" si="53">G213+G221+G225</f>
        <v>0</v>
      </c>
      <c r="H226" s="27">
        <f t="shared" si="53"/>
        <v>5</v>
      </c>
      <c r="I226" s="27">
        <f t="shared" si="53"/>
        <v>12</v>
      </c>
      <c r="J226" s="27">
        <f t="shared" si="53"/>
        <v>19</v>
      </c>
      <c r="K226" s="27">
        <f t="shared" si="53"/>
        <v>1</v>
      </c>
      <c r="L226" s="27">
        <f t="shared" si="53"/>
        <v>2</v>
      </c>
      <c r="M226" s="27">
        <f t="shared" si="53"/>
        <v>5</v>
      </c>
      <c r="N226" s="19">
        <f t="shared" si="49"/>
        <v>0.21256038647342995</v>
      </c>
      <c r="O226" s="27">
        <f>O213+O221+O225</f>
        <v>163</v>
      </c>
      <c r="P226" s="27">
        <f>P213+P221+P225</f>
        <v>11</v>
      </c>
      <c r="Q226" s="27">
        <f>Q213+Q221+Q225</f>
        <v>10</v>
      </c>
    </row>
    <row r="227" spans="1:17" x14ac:dyDescent="0.6">
      <c r="A227" s="65" t="s">
        <v>127</v>
      </c>
      <c r="F227" s="15"/>
      <c r="N227" s="15"/>
    </row>
    <row r="228" spans="1:17" x14ac:dyDescent="0.6">
      <c r="A228" s="16" t="s">
        <v>128</v>
      </c>
      <c r="B228" s="22">
        <v>24</v>
      </c>
      <c r="C228" s="22">
        <v>13</v>
      </c>
      <c r="D228" s="22">
        <v>11</v>
      </c>
      <c r="E228" s="22">
        <v>0</v>
      </c>
      <c r="F228" s="15">
        <f>C228/B228</f>
        <v>0.54166666666666663</v>
      </c>
      <c r="G228" s="22">
        <v>0</v>
      </c>
      <c r="H228" s="22">
        <v>0</v>
      </c>
      <c r="I228" s="22">
        <v>0</v>
      </c>
      <c r="J228" s="22">
        <v>3</v>
      </c>
      <c r="K228" s="22">
        <v>0</v>
      </c>
      <c r="L228" s="22">
        <v>0</v>
      </c>
      <c r="M228" s="22">
        <v>0</v>
      </c>
      <c r="N228" s="15">
        <f>(G228+H228+I228+J228+K228+L228+M228)/(G228+H228+I228+J228+K228+L228+M228+O228)</f>
        <v>0.21428571428571427</v>
      </c>
      <c r="O228" s="22">
        <v>11</v>
      </c>
      <c r="P228" s="22">
        <v>6</v>
      </c>
      <c r="Q228" s="22">
        <v>4</v>
      </c>
    </row>
    <row r="229" spans="1:17" x14ac:dyDescent="0.6">
      <c r="A229" s="62" t="s">
        <v>313</v>
      </c>
      <c r="B229" s="22">
        <v>9</v>
      </c>
      <c r="C229" s="22">
        <v>7</v>
      </c>
      <c r="D229" s="22">
        <v>2</v>
      </c>
      <c r="E229" s="22">
        <v>0</v>
      </c>
      <c r="F229" s="15">
        <f t="shared" si="48"/>
        <v>0.77777777777777779</v>
      </c>
      <c r="G229" s="22">
        <v>0</v>
      </c>
      <c r="H229" s="22">
        <v>0</v>
      </c>
      <c r="I229" s="22">
        <v>0</v>
      </c>
      <c r="J229" s="22">
        <v>1</v>
      </c>
      <c r="K229" s="22">
        <v>0</v>
      </c>
      <c r="L229" s="22">
        <v>0</v>
      </c>
      <c r="M229" s="22">
        <v>0</v>
      </c>
      <c r="N229" s="15">
        <f t="shared" si="49"/>
        <v>0.2</v>
      </c>
      <c r="O229" s="22">
        <v>4</v>
      </c>
      <c r="P229" s="22">
        <v>3</v>
      </c>
      <c r="Q229" s="22">
        <v>1</v>
      </c>
    </row>
    <row r="230" spans="1:17" x14ac:dyDescent="0.6">
      <c r="A230" s="62" t="s">
        <v>411</v>
      </c>
      <c r="B230" s="22">
        <v>15</v>
      </c>
      <c r="C230" s="22">
        <v>6</v>
      </c>
      <c r="D230" s="22">
        <v>9</v>
      </c>
      <c r="E230" s="22">
        <v>0</v>
      </c>
      <c r="F230" s="15">
        <f t="shared" si="48"/>
        <v>0.4</v>
      </c>
      <c r="G230" s="22">
        <v>0</v>
      </c>
      <c r="H230" s="22">
        <v>0</v>
      </c>
      <c r="I230" s="22">
        <v>0</v>
      </c>
      <c r="J230" s="22">
        <v>2</v>
      </c>
      <c r="K230" s="22">
        <v>0</v>
      </c>
      <c r="L230" s="22">
        <v>0</v>
      </c>
      <c r="M230" s="22">
        <v>0</v>
      </c>
      <c r="N230" s="15">
        <f t="shared" si="49"/>
        <v>0.22222222222222221</v>
      </c>
      <c r="O230" s="22">
        <v>7</v>
      </c>
      <c r="P230" s="22">
        <v>3</v>
      </c>
      <c r="Q230" s="22">
        <v>3</v>
      </c>
    </row>
    <row r="231" spans="1:17" x14ac:dyDescent="0.6">
      <c r="A231" s="16" t="s">
        <v>285</v>
      </c>
      <c r="B231" s="22">
        <v>10</v>
      </c>
      <c r="C231" s="22">
        <v>5</v>
      </c>
      <c r="D231" s="22">
        <v>5</v>
      </c>
      <c r="E231" s="22">
        <v>0</v>
      </c>
      <c r="F231" s="15">
        <f t="shared" si="48"/>
        <v>0.5</v>
      </c>
      <c r="G231" s="22">
        <v>0</v>
      </c>
      <c r="H231" s="22">
        <v>0</v>
      </c>
      <c r="I231" s="22">
        <v>0</v>
      </c>
      <c r="J231" s="22">
        <v>0</v>
      </c>
      <c r="K231" s="22">
        <v>0</v>
      </c>
      <c r="L231" s="22">
        <v>0</v>
      </c>
      <c r="M231" s="22">
        <v>1</v>
      </c>
      <c r="N231" s="15">
        <f t="shared" si="49"/>
        <v>0.1</v>
      </c>
      <c r="O231" s="22">
        <v>9</v>
      </c>
      <c r="P231" s="22">
        <v>0</v>
      </c>
      <c r="Q231" s="22">
        <v>0</v>
      </c>
    </row>
    <row r="232" spans="1:17" x14ac:dyDescent="0.6">
      <c r="A232" s="18" t="s">
        <v>358</v>
      </c>
      <c r="B232" s="40">
        <f>B228+B231</f>
        <v>34</v>
      </c>
      <c r="C232" s="40">
        <f>C228+C231</f>
        <v>18</v>
      </c>
      <c r="D232" s="40">
        <f>D228+D231</f>
        <v>16</v>
      </c>
      <c r="E232" s="40">
        <f>E228+E231</f>
        <v>0</v>
      </c>
      <c r="F232" s="49">
        <f t="shared" si="48"/>
        <v>0.52941176470588236</v>
      </c>
      <c r="G232" s="40">
        <f t="shared" ref="G232:M232" si="54">G228+G231</f>
        <v>0</v>
      </c>
      <c r="H232" s="40">
        <f t="shared" si="54"/>
        <v>0</v>
      </c>
      <c r="I232" s="40">
        <f t="shared" si="54"/>
        <v>0</v>
      </c>
      <c r="J232" s="40">
        <f t="shared" si="54"/>
        <v>3</v>
      </c>
      <c r="K232" s="40">
        <f t="shared" si="54"/>
        <v>0</v>
      </c>
      <c r="L232" s="40">
        <f t="shared" si="54"/>
        <v>0</v>
      </c>
      <c r="M232" s="40">
        <f t="shared" si="54"/>
        <v>1</v>
      </c>
      <c r="N232" s="49">
        <f t="shared" si="49"/>
        <v>0.16666666666666666</v>
      </c>
      <c r="O232" s="40">
        <f>O228+O231</f>
        <v>20</v>
      </c>
      <c r="P232" s="40">
        <f>P228+P231</f>
        <v>6</v>
      </c>
      <c r="Q232" s="40">
        <f>Q228+Q231</f>
        <v>4</v>
      </c>
    </row>
    <row r="233" spans="1:17" x14ac:dyDescent="0.6">
      <c r="A233" s="16" t="s">
        <v>130</v>
      </c>
      <c r="B233" s="22">
        <v>21</v>
      </c>
      <c r="C233" s="22">
        <v>12</v>
      </c>
      <c r="D233" s="22">
        <v>9</v>
      </c>
      <c r="E233" s="22">
        <v>0</v>
      </c>
      <c r="F233" s="15">
        <f>C233/B233</f>
        <v>0.5714285714285714</v>
      </c>
      <c r="G233" s="22">
        <v>0</v>
      </c>
      <c r="H233" s="22">
        <v>0</v>
      </c>
      <c r="I233" s="22">
        <v>1</v>
      </c>
      <c r="J233" s="22">
        <v>1</v>
      </c>
      <c r="K233" s="22">
        <v>0</v>
      </c>
      <c r="L233" s="22">
        <v>0</v>
      </c>
      <c r="M233" s="22">
        <v>0</v>
      </c>
      <c r="N233" s="15">
        <f>(G233+H233+I233+J233+K233+L233+M233)/(G233+H233+I233+J233+K233+L233+M233+O233)</f>
        <v>0.1111111111111111</v>
      </c>
      <c r="O233" s="22">
        <v>16</v>
      </c>
      <c r="P233" s="22">
        <v>0</v>
      </c>
      <c r="Q233" s="22">
        <v>3</v>
      </c>
    </row>
    <row r="234" spans="1:17" x14ac:dyDescent="0.6">
      <c r="A234" s="62" t="s">
        <v>313</v>
      </c>
      <c r="B234" s="22">
        <v>14</v>
      </c>
      <c r="C234" s="22">
        <v>6</v>
      </c>
      <c r="D234" s="22">
        <v>8</v>
      </c>
      <c r="E234" s="22">
        <v>0</v>
      </c>
      <c r="F234" s="15">
        <f t="shared" si="48"/>
        <v>0.42857142857142855</v>
      </c>
      <c r="G234" s="22">
        <v>0</v>
      </c>
      <c r="H234" s="22">
        <v>0</v>
      </c>
      <c r="I234" s="22">
        <v>1</v>
      </c>
      <c r="J234" s="22">
        <v>1</v>
      </c>
      <c r="K234" s="22">
        <v>0</v>
      </c>
      <c r="L234" s="22">
        <v>0</v>
      </c>
      <c r="M234" s="22">
        <v>0</v>
      </c>
      <c r="N234" s="15">
        <f t="shared" si="49"/>
        <v>0.15384615384615385</v>
      </c>
      <c r="O234" s="22">
        <v>11</v>
      </c>
      <c r="P234" s="22">
        <v>0</v>
      </c>
      <c r="Q234" s="22">
        <v>1</v>
      </c>
    </row>
    <row r="235" spans="1:17" x14ac:dyDescent="0.6">
      <c r="A235" s="62" t="s">
        <v>412</v>
      </c>
      <c r="B235" s="22">
        <v>7</v>
      </c>
      <c r="C235" s="22">
        <v>6</v>
      </c>
      <c r="D235" s="22">
        <v>1</v>
      </c>
      <c r="E235" s="22">
        <v>0</v>
      </c>
      <c r="F235" s="15">
        <f t="shared" si="48"/>
        <v>0.8571428571428571</v>
      </c>
      <c r="G235" s="22">
        <v>0</v>
      </c>
      <c r="H235" s="22">
        <v>0</v>
      </c>
      <c r="I235" s="22">
        <v>0</v>
      </c>
      <c r="J235" s="22">
        <v>0</v>
      </c>
      <c r="K235" s="22">
        <v>0</v>
      </c>
      <c r="L235" s="22">
        <v>0</v>
      </c>
      <c r="M235" s="22">
        <v>0</v>
      </c>
      <c r="N235" s="15">
        <f t="shared" si="49"/>
        <v>0</v>
      </c>
      <c r="O235" s="22">
        <v>5</v>
      </c>
      <c r="P235" s="22">
        <v>0</v>
      </c>
      <c r="Q235" s="22">
        <v>2</v>
      </c>
    </row>
    <row r="236" spans="1:17" x14ac:dyDescent="0.6">
      <c r="A236" s="16" t="s">
        <v>287</v>
      </c>
      <c r="B236" s="22">
        <v>8</v>
      </c>
      <c r="C236" s="22">
        <v>4</v>
      </c>
      <c r="D236" s="22">
        <v>4</v>
      </c>
      <c r="E236" s="22">
        <v>0</v>
      </c>
      <c r="F236" s="15">
        <f>C236/B236</f>
        <v>0.5</v>
      </c>
      <c r="G236" s="22">
        <v>0</v>
      </c>
      <c r="H236" s="22">
        <v>0</v>
      </c>
      <c r="I236" s="22">
        <v>0</v>
      </c>
      <c r="J236" s="22">
        <v>0</v>
      </c>
      <c r="K236" s="22">
        <v>0</v>
      </c>
      <c r="L236" s="22">
        <v>0</v>
      </c>
      <c r="M236" s="22">
        <v>0</v>
      </c>
      <c r="N236" s="15">
        <f>(G236+H236+I236+J236+K236+L236+M236)/(G236+H236+I236+J236+K236+L236+M236+O236)</f>
        <v>0</v>
      </c>
      <c r="O236" s="22">
        <v>8</v>
      </c>
      <c r="P236" s="22">
        <v>0</v>
      </c>
      <c r="Q236" s="22">
        <v>0</v>
      </c>
    </row>
    <row r="237" spans="1:17" x14ac:dyDescent="0.6">
      <c r="A237" s="62" t="s">
        <v>313</v>
      </c>
      <c r="B237" s="22">
        <v>7</v>
      </c>
      <c r="C237" s="22">
        <v>3</v>
      </c>
      <c r="D237" s="22">
        <v>4</v>
      </c>
      <c r="E237" s="22">
        <v>0</v>
      </c>
      <c r="F237" s="15">
        <f t="shared" si="48"/>
        <v>0.42857142857142855</v>
      </c>
      <c r="G237" s="22">
        <v>0</v>
      </c>
      <c r="H237" s="22">
        <v>0</v>
      </c>
      <c r="I237" s="22">
        <v>0</v>
      </c>
      <c r="J237" s="22">
        <v>0</v>
      </c>
      <c r="K237" s="22">
        <v>0</v>
      </c>
      <c r="L237" s="22">
        <v>0</v>
      </c>
      <c r="M237" s="22">
        <v>0</v>
      </c>
      <c r="N237" s="15">
        <f t="shared" si="49"/>
        <v>0</v>
      </c>
      <c r="O237" s="22">
        <v>7</v>
      </c>
      <c r="P237" s="22">
        <v>0</v>
      </c>
      <c r="Q237" s="22">
        <v>0</v>
      </c>
    </row>
    <row r="238" spans="1:17" x14ac:dyDescent="0.6">
      <c r="A238" s="62" t="s">
        <v>413</v>
      </c>
      <c r="B238" s="22">
        <v>1</v>
      </c>
      <c r="C238" s="22">
        <v>1</v>
      </c>
      <c r="D238" s="22">
        <v>0</v>
      </c>
      <c r="E238" s="22">
        <v>0</v>
      </c>
      <c r="F238" s="15">
        <f t="shared" si="48"/>
        <v>1</v>
      </c>
      <c r="G238" s="22">
        <v>0</v>
      </c>
      <c r="H238" s="22">
        <v>0</v>
      </c>
      <c r="I238" s="22">
        <v>0</v>
      </c>
      <c r="J238" s="22">
        <v>0</v>
      </c>
      <c r="K238" s="22">
        <v>0</v>
      </c>
      <c r="L238" s="22">
        <v>0</v>
      </c>
      <c r="M238" s="22">
        <v>0</v>
      </c>
      <c r="N238" s="15">
        <f t="shared" si="49"/>
        <v>0</v>
      </c>
      <c r="O238" s="22">
        <v>1</v>
      </c>
      <c r="P238" s="22">
        <v>0</v>
      </c>
      <c r="Q238" s="22">
        <v>0</v>
      </c>
    </row>
    <row r="239" spans="1:17" x14ac:dyDescent="0.6">
      <c r="A239" s="16" t="s">
        <v>414</v>
      </c>
      <c r="B239" s="22">
        <v>12</v>
      </c>
      <c r="C239" s="22">
        <v>6</v>
      </c>
      <c r="D239" s="22">
        <v>6</v>
      </c>
      <c r="E239" s="22">
        <v>0</v>
      </c>
      <c r="F239" s="15">
        <f t="shared" si="48"/>
        <v>0.5</v>
      </c>
      <c r="G239" s="22">
        <v>0</v>
      </c>
      <c r="H239" s="22">
        <v>0</v>
      </c>
      <c r="I239" s="22">
        <v>3</v>
      </c>
      <c r="J239" s="22">
        <v>1</v>
      </c>
      <c r="K239" s="22">
        <v>0</v>
      </c>
      <c r="L239" s="22">
        <v>0</v>
      </c>
      <c r="M239" s="22">
        <v>1</v>
      </c>
      <c r="N239" s="15">
        <f t="shared" si="49"/>
        <v>0.5</v>
      </c>
      <c r="O239" s="22">
        <v>5</v>
      </c>
      <c r="P239" s="22">
        <v>2</v>
      </c>
      <c r="Q239" s="22">
        <v>0</v>
      </c>
    </row>
    <row r="240" spans="1:17" x14ac:dyDescent="0.6">
      <c r="A240" s="17" t="s">
        <v>312</v>
      </c>
      <c r="B240" s="40">
        <f>B233+B236+B239</f>
        <v>41</v>
      </c>
      <c r="C240" s="40">
        <f>C233+C236+C239</f>
        <v>22</v>
      </c>
      <c r="D240" s="40">
        <f>D233+D236+D239</f>
        <v>19</v>
      </c>
      <c r="E240" s="40">
        <f>E233+E236+E239</f>
        <v>0</v>
      </c>
      <c r="F240" s="49">
        <f t="shared" si="48"/>
        <v>0.53658536585365857</v>
      </c>
      <c r="G240" s="40">
        <f t="shared" ref="G240:M240" si="55">G233+G236+G239</f>
        <v>0</v>
      </c>
      <c r="H240" s="40">
        <f t="shared" si="55"/>
        <v>0</v>
      </c>
      <c r="I240" s="40">
        <f t="shared" si="55"/>
        <v>4</v>
      </c>
      <c r="J240" s="40">
        <f t="shared" si="55"/>
        <v>2</v>
      </c>
      <c r="K240" s="40">
        <f t="shared" si="55"/>
        <v>0</v>
      </c>
      <c r="L240" s="40">
        <f t="shared" si="55"/>
        <v>0</v>
      </c>
      <c r="M240" s="40">
        <f t="shared" si="55"/>
        <v>1</v>
      </c>
      <c r="N240" s="49">
        <f t="shared" si="49"/>
        <v>0.19444444444444445</v>
      </c>
      <c r="O240" s="40">
        <f>O233+O236+O239</f>
        <v>29</v>
      </c>
      <c r="P240" s="40">
        <f>P233+P236+P239</f>
        <v>2</v>
      </c>
      <c r="Q240" s="40">
        <f>Q233+Q236+Q239</f>
        <v>3</v>
      </c>
    </row>
    <row r="241" spans="1:17" x14ac:dyDescent="0.6">
      <c r="A241" s="17" t="s">
        <v>415</v>
      </c>
      <c r="B241" s="28">
        <f>B232+B240</f>
        <v>75</v>
      </c>
      <c r="C241" s="28">
        <f>C232+C240</f>
        <v>40</v>
      </c>
      <c r="D241" s="28">
        <f>D232+D240</f>
        <v>35</v>
      </c>
      <c r="E241" s="28">
        <f>E232+E240</f>
        <v>0</v>
      </c>
      <c r="F241" s="19">
        <f t="shared" si="48"/>
        <v>0.53333333333333333</v>
      </c>
      <c r="G241" s="28">
        <f t="shared" ref="G241:M241" si="56">G232+G240</f>
        <v>0</v>
      </c>
      <c r="H241" s="28">
        <f t="shared" si="56"/>
        <v>0</v>
      </c>
      <c r="I241" s="28">
        <f t="shared" si="56"/>
        <v>4</v>
      </c>
      <c r="J241" s="28">
        <f t="shared" si="56"/>
        <v>5</v>
      </c>
      <c r="K241" s="28">
        <f t="shared" si="56"/>
        <v>0</v>
      </c>
      <c r="L241" s="28">
        <f t="shared" si="56"/>
        <v>0</v>
      </c>
      <c r="M241" s="28">
        <f t="shared" si="56"/>
        <v>2</v>
      </c>
      <c r="N241" s="19">
        <f t="shared" si="49"/>
        <v>0.18333333333333332</v>
      </c>
      <c r="O241" s="28">
        <f>O232+O240</f>
        <v>49</v>
      </c>
      <c r="P241" s="28">
        <f>P232+P240</f>
        <v>8</v>
      </c>
      <c r="Q241" s="28">
        <f>Q232+Q240</f>
        <v>7</v>
      </c>
    </row>
    <row r="242" spans="1:17" ht="36.6" x14ac:dyDescent="0.7">
      <c r="A242" s="84" t="s">
        <v>289</v>
      </c>
      <c r="B242" s="58">
        <f>B37+B61+B84+B109+B167+B190+B194+B208+B226+B241</f>
        <v>3533</v>
      </c>
      <c r="C242" s="58">
        <f>C37+C61+C84+C109+C167+C190+C194+C208+C226+C241</f>
        <v>2394</v>
      </c>
      <c r="D242" s="58">
        <f>D37+D61+D84+D109+D167+D190+D194+D208+D226+D241</f>
        <v>1137</v>
      </c>
      <c r="E242" s="58">
        <f>E37+E61+E84+E109+E167+E190+E194+E208+E226+E241</f>
        <v>2</v>
      </c>
      <c r="F242" s="41">
        <f t="shared" si="48"/>
        <v>0.67761109538635722</v>
      </c>
      <c r="G242" s="58">
        <f t="shared" ref="G242:M242" si="57">G37+G61+G84+G109+G167+G190+G194+G208+G226+G241</f>
        <v>3</v>
      </c>
      <c r="H242" s="58">
        <f t="shared" si="57"/>
        <v>191</v>
      </c>
      <c r="I242" s="58">
        <f t="shared" si="57"/>
        <v>270</v>
      </c>
      <c r="J242" s="58">
        <f t="shared" si="57"/>
        <v>249</v>
      </c>
      <c r="K242" s="58">
        <f t="shared" si="57"/>
        <v>25</v>
      </c>
      <c r="L242" s="58">
        <f t="shared" si="57"/>
        <v>2</v>
      </c>
      <c r="M242" s="58">
        <f t="shared" si="57"/>
        <v>84</v>
      </c>
      <c r="N242" s="19">
        <f t="shared" si="49"/>
        <v>0.28770949720670391</v>
      </c>
      <c r="O242" s="58">
        <f>O37+O61+O84+O109+O167+O190+O194+O208+O226+O241</f>
        <v>2040</v>
      </c>
      <c r="P242" s="58">
        <f>P37+P61+P84+P109+P167+P190+P194+P208+P226+P241</f>
        <v>520</v>
      </c>
      <c r="Q242" s="58">
        <f>Q37+Q61+Q84+Q109+Q167+Q190+Q194+Q208+Q226+Q241</f>
        <v>149</v>
      </c>
    </row>
    <row r="243" spans="1:17" ht="18.3" x14ac:dyDescent="0.7">
      <c r="A243" s="75" t="s">
        <v>416</v>
      </c>
      <c r="B243" s="58">
        <v>551</v>
      </c>
      <c r="C243" s="58">
        <v>359</v>
      </c>
      <c r="D243" s="58">
        <v>183</v>
      </c>
      <c r="E243" s="58">
        <v>9</v>
      </c>
      <c r="F243" s="41">
        <f t="shared" si="48"/>
        <v>0.65154264972776765</v>
      </c>
      <c r="G243" s="58">
        <v>0</v>
      </c>
      <c r="H243" s="58">
        <v>22</v>
      </c>
      <c r="I243" s="58">
        <v>33</v>
      </c>
      <c r="J243" s="58">
        <v>35</v>
      </c>
      <c r="K243" s="58">
        <v>1</v>
      </c>
      <c r="L243" s="58">
        <v>0</v>
      </c>
      <c r="M243" s="58">
        <v>7</v>
      </c>
      <c r="N243" s="41">
        <f t="shared" si="49"/>
        <v>0.35379061371841153</v>
      </c>
      <c r="O243" s="58">
        <v>179</v>
      </c>
      <c r="P243" s="58">
        <v>80</v>
      </c>
      <c r="Q243" s="58">
        <v>194</v>
      </c>
    </row>
    <row r="244" spans="1:17" s="35" customFormat="1" ht="10.5" x14ac:dyDescent="0.4">
      <c r="A244" s="76" t="s">
        <v>140</v>
      </c>
      <c r="B244" s="29"/>
      <c r="C244" s="29"/>
      <c r="D244" s="29"/>
      <c r="E244" s="29"/>
      <c r="F244" s="31"/>
      <c r="G244" s="29"/>
      <c r="H244" s="29"/>
      <c r="I244" s="29"/>
      <c r="J244" s="29"/>
      <c r="K244" s="29"/>
      <c r="L244" s="29"/>
      <c r="M244" s="29"/>
      <c r="N244" s="31"/>
      <c r="O244" s="29"/>
      <c r="P244" s="29"/>
      <c r="Q244" s="29"/>
    </row>
    <row r="245" spans="1:17" s="35" customFormat="1" ht="10.5" x14ac:dyDescent="0.4">
      <c r="A245" s="77" t="s">
        <v>141</v>
      </c>
      <c r="B245" s="29"/>
      <c r="C245" s="29"/>
      <c r="D245" s="29"/>
      <c r="E245" s="29"/>
      <c r="F245" s="31"/>
      <c r="G245" s="29"/>
      <c r="H245" s="29"/>
      <c r="I245" s="29"/>
      <c r="J245" s="29"/>
      <c r="K245" s="29"/>
      <c r="L245" s="29"/>
      <c r="M245" s="29"/>
      <c r="N245" s="31"/>
      <c r="O245" s="29"/>
      <c r="P245" s="29"/>
      <c r="Q245" s="29"/>
    </row>
    <row r="246" spans="1:17" x14ac:dyDescent="0.6">
      <c r="A246" s="18"/>
      <c r="B246" s="28"/>
      <c r="C246" s="28"/>
      <c r="D246" s="28"/>
      <c r="E246" s="28"/>
      <c r="F246" s="19"/>
      <c r="G246" s="28"/>
      <c r="H246" s="28"/>
      <c r="I246" s="28"/>
      <c r="J246" s="28"/>
      <c r="K246" s="28"/>
      <c r="L246" s="28"/>
      <c r="M246" s="28"/>
      <c r="N246" s="19"/>
      <c r="O246" s="28"/>
      <c r="P246" s="28"/>
      <c r="Q246" s="28"/>
    </row>
    <row r="247" spans="1:17" x14ac:dyDescent="0.6">
      <c r="A247" s="18"/>
      <c r="B247" s="18"/>
      <c r="C247" s="18"/>
      <c r="D247" s="18"/>
      <c r="E247" s="18"/>
      <c r="F247" s="18"/>
      <c r="G247" s="18"/>
      <c r="H247" s="18"/>
      <c r="I247" s="18"/>
      <c r="J247" s="18"/>
      <c r="K247" s="18"/>
      <c r="L247" s="18"/>
      <c r="M247" s="18"/>
      <c r="N247" s="18"/>
      <c r="O247" s="18"/>
      <c r="P247" s="18"/>
      <c r="Q247" s="81"/>
    </row>
    <row r="248" spans="1:17" x14ac:dyDescent="0.6">
      <c r="Q248" s="21"/>
    </row>
    <row r="249" spans="1:17" x14ac:dyDescent="0.6">
      <c r="B249" s="39"/>
      <c r="Q249" s="21"/>
    </row>
    <row r="250" spans="1:17" x14ac:dyDescent="0.6">
      <c r="Q250" s="21"/>
    </row>
    <row r="251" spans="1:17" x14ac:dyDescent="0.6">
      <c r="Q251" s="21"/>
    </row>
    <row r="252" spans="1:17" x14ac:dyDescent="0.6">
      <c r="Q252" s="21"/>
    </row>
    <row r="253" spans="1:17" x14ac:dyDescent="0.6">
      <c r="Q253" s="21"/>
    </row>
    <row r="254" spans="1:17" x14ac:dyDescent="0.6">
      <c r="Q254" s="21"/>
    </row>
    <row r="255" spans="1:17" x14ac:dyDescent="0.6">
      <c r="Q255" s="21"/>
    </row>
    <row r="256" spans="1:17" x14ac:dyDescent="0.6">
      <c r="Q256" s="21"/>
    </row>
    <row r="257" spans="1:17" x14ac:dyDescent="0.6">
      <c r="Q257" s="21"/>
    </row>
    <row r="258" spans="1:17" x14ac:dyDescent="0.6">
      <c r="A258" s="16"/>
      <c r="B258" s="22"/>
      <c r="C258" s="22"/>
      <c r="D258" s="22"/>
      <c r="E258" s="22"/>
      <c r="F258" s="15"/>
      <c r="G258" s="22"/>
      <c r="H258" s="22"/>
      <c r="I258" s="22"/>
      <c r="J258" s="22"/>
      <c r="K258" s="22"/>
      <c r="L258" s="22"/>
      <c r="M258" s="22"/>
      <c r="N258" s="15"/>
      <c r="O258" s="22"/>
      <c r="P258" s="22"/>
      <c r="Q258" s="22"/>
    </row>
    <row r="259" spans="1:17" x14ac:dyDescent="0.6">
      <c r="Q259" s="21"/>
    </row>
    <row r="260" spans="1:17" x14ac:dyDescent="0.6">
      <c r="Q260" s="21"/>
    </row>
    <row r="261" spans="1:17" x14ac:dyDescent="0.6">
      <c r="Q261" s="21"/>
    </row>
    <row r="262" spans="1:17" x14ac:dyDescent="0.6">
      <c r="Q262" s="21"/>
    </row>
    <row r="263" spans="1:17" x14ac:dyDescent="0.6">
      <c r="J263" s="82"/>
      <c r="Q263" s="21"/>
    </row>
    <row r="264" spans="1:17" x14ac:dyDescent="0.6">
      <c r="J264" s="82"/>
      <c r="Q264" s="21"/>
    </row>
    <row r="265" spans="1:17" x14ac:dyDescent="0.6">
      <c r="J265" s="82"/>
      <c r="Q265" s="21"/>
    </row>
    <row r="266" spans="1:17" x14ac:dyDescent="0.6">
      <c r="J266" s="82"/>
      <c r="Q266" s="21"/>
    </row>
    <row r="267" spans="1:17" x14ac:dyDescent="0.6">
      <c r="Q267" s="21"/>
    </row>
    <row r="268" spans="1:17" x14ac:dyDescent="0.6">
      <c r="Q268" s="21"/>
    </row>
    <row r="269" spans="1:17" x14ac:dyDescent="0.6">
      <c r="Q269" s="21"/>
    </row>
    <row r="270" spans="1:17" x14ac:dyDescent="0.6">
      <c r="Q270" s="21"/>
    </row>
    <row r="271" spans="1:17" x14ac:dyDescent="0.6">
      <c r="Q271" s="21"/>
    </row>
    <row r="272" spans="1:17" x14ac:dyDescent="0.6">
      <c r="Q272" s="21"/>
    </row>
    <row r="273" spans="17:17" x14ac:dyDescent="0.6">
      <c r="Q273" s="21"/>
    </row>
    <row r="274" spans="17:17" x14ac:dyDescent="0.6">
      <c r="Q274" s="21"/>
    </row>
    <row r="275" spans="17:17" x14ac:dyDescent="0.6">
      <c r="Q275" s="21"/>
    </row>
    <row r="276" spans="17:17" x14ac:dyDescent="0.6">
      <c r="Q276" s="21"/>
    </row>
    <row r="277" spans="17:17" x14ac:dyDescent="0.6">
      <c r="Q277" s="21"/>
    </row>
    <row r="278" spans="17:17" x14ac:dyDescent="0.6">
      <c r="Q278" s="21"/>
    </row>
    <row r="279" spans="17:17" x14ac:dyDescent="0.6">
      <c r="Q279" s="21"/>
    </row>
    <row r="280" spans="17:17" x14ac:dyDescent="0.6">
      <c r="Q280" s="21"/>
    </row>
    <row r="281" spans="17:17" x14ac:dyDescent="0.6">
      <c r="Q281" s="21"/>
    </row>
    <row r="282" spans="17:17" x14ac:dyDescent="0.6">
      <c r="Q282" s="21"/>
    </row>
    <row r="283" spans="17:17" x14ac:dyDescent="0.6">
      <c r="Q283" s="21"/>
    </row>
    <row r="284" spans="17:17" x14ac:dyDescent="0.6">
      <c r="Q284" s="21"/>
    </row>
    <row r="285" spans="17:17" x14ac:dyDescent="0.6">
      <c r="Q285" s="21"/>
    </row>
    <row r="286" spans="17:17" x14ac:dyDescent="0.6">
      <c r="Q286" s="21"/>
    </row>
    <row r="287" spans="17:17" x14ac:dyDescent="0.6">
      <c r="Q287" s="21"/>
    </row>
    <row r="288" spans="17:17" x14ac:dyDescent="0.6">
      <c r="Q288" s="21"/>
    </row>
    <row r="289" spans="17:17" x14ac:dyDescent="0.6">
      <c r="Q289" s="21"/>
    </row>
    <row r="290" spans="17:17" x14ac:dyDescent="0.6">
      <c r="Q290" s="21"/>
    </row>
    <row r="291" spans="17:17" x14ac:dyDescent="0.6">
      <c r="Q291" s="21"/>
    </row>
    <row r="292" spans="17:17" x14ac:dyDescent="0.6">
      <c r="Q292" s="21"/>
    </row>
    <row r="293" spans="17:17" x14ac:dyDescent="0.6">
      <c r="Q293" s="21"/>
    </row>
    <row r="294" spans="17:17" x14ac:dyDescent="0.6">
      <c r="Q294" s="21"/>
    </row>
    <row r="295" spans="17:17" x14ac:dyDescent="0.6">
      <c r="Q295" s="21"/>
    </row>
    <row r="296" spans="17:17" x14ac:dyDescent="0.6">
      <c r="Q296" s="21"/>
    </row>
    <row r="297" spans="17:17" x14ac:dyDescent="0.6">
      <c r="Q297" s="21"/>
    </row>
    <row r="298" spans="17:17" x14ac:dyDescent="0.6">
      <c r="Q298" s="21"/>
    </row>
    <row r="299" spans="17:17" x14ac:dyDescent="0.6">
      <c r="Q299" s="21"/>
    </row>
    <row r="300" spans="17:17" x14ac:dyDescent="0.6">
      <c r="Q300" s="21"/>
    </row>
    <row r="301" spans="17:17" x14ac:dyDescent="0.6">
      <c r="Q301" s="21"/>
    </row>
    <row r="302" spans="17:17" x14ac:dyDescent="0.6">
      <c r="Q302" s="21"/>
    </row>
    <row r="303" spans="17:17" x14ac:dyDescent="0.6">
      <c r="Q303" s="21"/>
    </row>
    <row r="304" spans="17:17" x14ac:dyDescent="0.6">
      <c r="Q304" s="21"/>
    </row>
    <row r="305" spans="17:17" x14ac:dyDescent="0.6">
      <c r="Q305" s="21"/>
    </row>
    <row r="306" spans="17:17" x14ac:dyDescent="0.6">
      <c r="Q306" s="21"/>
    </row>
    <row r="307" spans="17:17" x14ac:dyDescent="0.6">
      <c r="Q307" s="21"/>
    </row>
    <row r="308" spans="17:17" x14ac:dyDescent="0.6">
      <c r="Q308" s="21"/>
    </row>
    <row r="309" spans="17:17" x14ac:dyDescent="0.6">
      <c r="Q309" s="21"/>
    </row>
    <row r="310" spans="17:17" x14ac:dyDescent="0.6">
      <c r="Q310" s="21"/>
    </row>
    <row r="311" spans="17:17" x14ac:dyDescent="0.6">
      <c r="Q311" s="21"/>
    </row>
    <row r="312" spans="17:17" x14ac:dyDescent="0.6">
      <c r="Q312" s="21"/>
    </row>
    <row r="313" spans="17:17" x14ac:dyDescent="0.6">
      <c r="Q313" s="21"/>
    </row>
    <row r="314" spans="17:17" x14ac:dyDescent="0.6">
      <c r="Q314" s="21"/>
    </row>
    <row r="315" spans="17:17" x14ac:dyDescent="0.6">
      <c r="Q315" s="21"/>
    </row>
    <row r="316" spans="17:17" x14ac:dyDescent="0.6">
      <c r="Q316" s="21"/>
    </row>
    <row r="317" spans="17:17" x14ac:dyDescent="0.6">
      <c r="Q317" s="21"/>
    </row>
    <row r="318" spans="17:17" x14ac:dyDescent="0.6">
      <c r="Q318" s="21"/>
    </row>
    <row r="319" spans="17:17" x14ac:dyDescent="0.6">
      <c r="Q319" s="21"/>
    </row>
    <row r="320" spans="17:17" x14ac:dyDescent="0.6">
      <c r="Q320" s="21"/>
    </row>
    <row r="321" spans="17:17" x14ac:dyDescent="0.6">
      <c r="Q321" s="21"/>
    </row>
    <row r="322" spans="17:17" x14ac:dyDescent="0.6">
      <c r="Q322" s="21"/>
    </row>
    <row r="323" spans="17:17" x14ac:dyDescent="0.6">
      <c r="Q323" s="21"/>
    </row>
    <row r="324" spans="17:17" x14ac:dyDescent="0.6">
      <c r="Q324" s="21"/>
    </row>
    <row r="325" spans="17:17" x14ac:dyDescent="0.6">
      <c r="Q325" s="21"/>
    </row>
    <row r="326" spans="17:17" x14ac:dyDescent="0.6">
      <c r="Q326" s="21"/>
    </row>
    <row r="327" spans="17:17" x14ac:dyDescent="0.6">
      <c r="Q327" s="21"/>
    </row>
    <row r="328" spans="17:17" x14ac:dyDescent="0.6">
      <c r="Q328" s="21"/>
    </row>
    <row r="329" spans="17:17" x14ac:dyDescent="0.6">
      <c r="Q329" s="21"/>
    </row>
    <row r="330" spans="17:17" x14ac:dyDescent="0.6">
      <c r="Q330" s="21"/>
    </row>
    <row r="331" spans="17:17" x14ac:dyDescent="0.6">
      <c r="Q331" s="21"/>
    </row>
    <row r="332" spans="17:17" x14ac:dyDescent="0.6">
      <c r="Q332" s="21"/>
    </row>
    <row r="333" spans="17:17" x14ac:dyDescent="0.6">
      <c r="Q333" s="21"/>
    </row>
    <row r="334" spans="17:17" x14ac:dyDescent="0.6">
      <c r="Q334" s="21"/>
    </row>
    <row r="335" spans="17:17" x14ac:dyDescent="0.6">
      <c r="Q335" s="21"/>
    </row>
    <row r="336" spans="17:17" x14ac:dyDescent="0.6">
      <c r="Q336" s="21"/>
    </row>
    <row r="337" spans="17:17" x14ac:dyDescent="0.6">
      <c r="Q337" s="21"/>
    </row>
    <row r="338" spans="17:17" x14ac:dyDescent="0.6">
      <c r="Q338" s="21"/>
    </row>
    <row r="339" spans="17:17" x14ac:dyDescent="0.6">
      <c r="Q339" s="21"/>
    </row>
    <row r="340" spans="17:17" x14ac:dyDescent="0.6">
      <c r="Q340" s="21"/>
    </row>
    <row r="341" spans="17:17" x14ac:dyDescent="0.6">
      <c r="Q341" s="21"/>
    </row>
    <row r="342" spans="17:17" x14ac:dyDescent="0.6">
      <c r="Q342" s="21"/>
    </row>
    <row r="343" spans="17:17" x14ac:dyDescent="0.6">
      <c r="Q343" s="21"/>
    </row>
    <row r="344" spans="17:17" x14ac:dyDescent="0.6">
      <c r="Q344" s="21"/>
    </row>
    <row r="345" spans="17:17" x14ac:dyDescent="0.6">
      <c r="Q345" s="21"/>
    </row>
    <row r="346" spans="17:17" x14ac:dyDescent="0.6">
      <c r="Q346" s="21"/>
    </row>
    <row r="347" spans="17:17" x14ac:dyDescent="0.6">
      <c r="Q347" s="21"/>
    </row>
    <row r="348" spans="17:17" x14ac:dyDescent="0.6">
      <c r="Q348" s="21"/>
    </row>
    <row r="349" spans="17:17" x14ac:dyDescent="0.6">
      <c r="Q349" s="21"/>
    </row>
    <row r="350" spans="17:17" x14ac:dyDescent="0.6">
      <c r="Q350" s="21"/>
    </row>
    <row r="351" spans="17:17" x14ac:dyDescent="0.6">
      <c r="Q351" s="21"/>
    </row>
    <row r="352" spans="17:17" x14ac:dyDescent="0.6">
      <c r="Q352" s="21"/>
    </row>
    <row r="353" spans="17:17" x14ac:dyDescent="0.6">
      <c r="Q353" s="21"/>
    </row>
    <row r="354" spans="17:17" x14ac:dyDescent="0.6">
      <c r="Q354" s="21"/>
    </row>
    <row r="355" spans="17:17" x14ac:dyDescent="0.6">
      <c r="Q355" s="21"/>
    </row>
    <row r="356" spans="17:17" x14ac:dyDescent="0.6">
      <c r="Q356" s="21"/>
    </row>
    <row r="357" spans="17:17" x14ac:dyDescent="0.6">
      <c r="Q357" s="21"/>
    </row>
    <row r="358" spans="17:17" x14ac:dyDescent="0.6">
      <c r="Q358" s="21"/>
    </row>
    <row r="359" spans="17:17" x14ac:dyDescent="0.6">
      <c r="Q359" s="21"/>
    </row>
    <row r="360" spans="17:17" x14ac:dyDescent="0.6">
      <c r="Q360" s="21"/>
    </row>
    <row r="361" spans="17:17" x14ac:dyDescent="0.6">
      <c r="Q361" s="21"/>
    </row>
    <row r="362" spans="17:17" x14ac:dyDescent="0.6">
      <c r="Q362" s="21"/>
    </row>
    <row r="363" spans="17:17" x14ac:dyDescent="0.6">
      <c r="Q363" s="21"/>
    </row>
    <row r="364" spans="17:17" x14ac:dyDescent="0.6">
      <c r="Q364" s="21"/>
    </row>
    <row r="365" spans="17:17" x14ac:dyDescent="0.6">
      <c r="Q365" s="21"/>
    </row>
    <row r="366" spans="17:17" x14ac:dyDescent="0.6">
      <c r="Q366" s="21"/>
    </row>
    <row r="367" spans="17:17" x14ac:dyDescent="0.6">
      <c r="Q367" s="21"/>
    </row>
    <row r="368" spans="17:17" x14ac:dyDescent="0.6">
      <c r="Q368" s="21"/>
    </row>
    <row r="369" spans="17:17" x14ac:dyDescent="0.6">
      <c r="Q369" s="21"/>
    </row>
    <row r="370" spans="17:17" x14ac:dyDescent="0.6">
      <c r="Q370" s="21"/>
    </row>
    <row r="371" spans="17:17" x14ac:dyDescent="0.6">
      <c r="Q371" s="21"/>
    </row>
    <row r="372" spans="17:17" x14ac:dyDescent="0.6">
      <c r="Q372" s="21"/>
    </row>
    <row r="373" spans="17:17" x14ac:dyDescent="0.6">
      <c r="Q373" s="21"/>
    </row>
    <row r="374" spans="17:17" x14ac:dyDescent="0.6">
      <c r="Q374" s="21"/>
    </row>
    <row r="375" spans="17:17" x14ac:dyDescent="0.6">
      <c r="Q375" s="21"/>
    </row>
    <row r="376" spans="17:17" x14ac:dyDescent="0.6">
      <c r="Q376" s="21"/>
    </row>
    <row r="377" spans="17:17" x14ac:dyDescent="0.6">
      <c r="Q377" s="21"/>
    </row>
    <row r="378" spans="17:17" x14ac:dyDescent="0.6">
      <c r="Q378" s="21"/>
    </row>
    <row r="379" spans="17:17" x14ac:dyDescent="0.6">
      <c r="Q379" s="21"/>
    </row>
    <row r="380" spans="17:17" x14ac:dyDescent="0.6">
      <c r="Q380" s="21"/>
    </row>
    <row r="381" spans="17:17" x14ac:dyDescent="0.6">
      <c r="Q381" s="21"/>
    </row>
    <row r="382" spans="17:17" x14ac:dyDescent="0.6">
      <c r="Q382" s="21"/>
    </row>
    <row r="383" spans="17:17" x14ac:dyDescent="0.6">
      <c r="Q383" s="21"/>
    </row>
    <row r="384" spans="17:17" x14ac:dyDescent="0.6">
      <c r="Q384" s="21"/>
    </row>
    <row r="385" spans="17:17" x14ac:dyDescent="0.6">
      <c r="Q385" s="21"/>
    </row>
    <row r="386" spans="17:17" x14ac:dyDescent="0.6">
      <c r="Q386" s="21"/>
    </row>
    <row r="387" spans="17:17" x14ac:dyDescent="0.6">
      <c r="Q387" s="21"/>
    </row>
    <row r="388" spans="17:17" x14ac:dyDescent="0.6">
      <c r="Q388" s="21"/>
    </row>
    <row r="389" spans="17:17" x14ac:dyDescent="0.6">
      <c r="Q389" s="21"/>
    </row>
    <row r="390" spans="17:17" x14ac:dyDescent="0.6">
      <c r="Q390" s="21"/>
    </row>
    <row r="391" spans="17:17" x14ac:dyDescent="0.6">
      <c r="Q391" s="21"/>
    </row>
    <row r="392" spans="17:17" x14ac:dyDescent="0.6">
      <c r="Q392" s="21"/>
    </row>
    <row r="393" spans="17:17" x14ac:dyDescent="0.6">
      <c r="Q393" s="21"/>
    </row>
    <row r="394" spans="17:17" x14ac:dyDescent="0.6">
      <c r="Q394" s="21"/>
    </row>
    <row r="395" spans="17:17" x14ac:dyDescent="0.6">
      <c r="Q395" s="21"/>
    </row>
    <row r="396" spans="17:17" x14ac:dyDescent="0.6">
      <c r="Q396" s="21"/>
    </row>
    <row r="397" spans="17:17" x14ac:dyDescent="0.6">
      <c r="Q397" s="21"/>
    </row>
    <row r="398" spans="17:17" x14ac:dyDescent="0.6">
      <c r="Q398" s="21"/>
    </row>
    <row r="399" spans="17:17" x14ac:dyDescent="0.6">
      <c r="Q399" s="21"/>
    </row>
    <row r="400" spans="17:17" x14ac:dyDescent="0.6">
      <c r="Q400" s="21"/>
    </row>
    <row r="401" spans="17:17" x14ac:dyDescent="0.6">
      <c r="Q401" s="21"/>
    </row>
    <row r="402" spans="17:17" x14ac:dyDescent="0.6">
      <c r="Q402" s="21"/>
    </row>
    <row r="403" spans="17:17" x14ac:dyDescent="0.6">
      <c r="Q403" s="21"/>
    </row>
    <row r="404" spans="17:17" x14ac:dyDescent="0.6">
      <c r="Q404" s="21"/>
    </row>
    <row r="405" spans="17:17" x14ac:dyDescent="0.6">
      <c r="Q405" s="21"/>
    </row>
    <row r="406" spans="17:17" x14ac:dyDescent="0.6">
      <c r="Q406" s="21"/>
    </row>
    <row r="407" spans="17:17" x14ac:dyDescent="0.6">
      <c r="Q407" s="21"/>
    </row>
    <row r="408" spans="17:17" x14ac:dyDescent="0.6">
      <c r="Q408" s="21"/>
    </row>
    <row r="409" spans="17:17" x14ac:dyDescent="0.6">
      <c r="Q409" s="21"/>
    </row>
    <row r="410" spans="17:17" x14ac:dyDescent="0.6">
      <c r="Q410" s="21"/>
    </row>
    <row r="411" spans="17:17" x14ac:dyDescent="0.6">
      <c r="Q411" s="21"/>
    </row>
    <row r="412" spans="17:17" x14ac:dyDescent="0.6">
      <c r="Q412" s="21"/>
    </row>
    <row r="413" spans="17:17" x14ac:dyDescent="0.6">
      <c r="Q413" s="21"/>
    </row>
    <row r="414" spans="17:17" x14ac:dyDescent="0.6">
      <c r="Q414" s="21"/>
    </row>
    <row r="415" spans="17:17" x14ac:dyDescent="0.6">
      <c r="Q415" s="21"/>
    </row>
    <row r="416" spans="17:17" x14ac:dyDescent="0.6">
      <c r="Q416" s="21"/>
    </row>
    <row r="417" spans="17:17" x14ac:dyDescent="0.6">
      <c r="Q417" s="21"/>
    </row>
    <row r="418" spans="17:17" x14ac:dyDescent="0.6">
      <c r="Q418" s="21"/>
    </row>
    <row r="419" spans="17:17" x14ac:dyDescent="0.6">
      <c r="Q419" s="21"/>
    </row>
    <row r="420" spans="17:17" x14ac:dyDescent="0.6">
      <c r="Q420" s="21"/>
    </row>
    <row r="421" spans="17:17" x14ac:dyDescent="0.6">
      <c r="Q421" s="21"/>
    </row>
    <row r="422" spans="17:17" x14ac:dyDescent="0.6">
      <c r="Q422" s="21"/>
    </row>
    <row r="423" spans="17:17" x14ac:dyDescent="0.6">
      <c r="Q423" s="21"/>
    </row>
    <row r="424" spans="17:17" x14ac:dyDescent="0.6">
      <c r="Q424" s="21"/>
    </row>
    <row r="425" spans="17:17" x14ac:dyDescent="0.6">
      <c r="Q425" s="21"/>
    </row>
    <row r="426" spans="17:17" x14ac:dyDescent="0.6">
      <c r="Q426" s="21"/>
    </row>
    <row r="427" spans="17:17" x14ac:dyDescent="0.6">
      <c r="Q427" s="21"/>
    </row>
    <row r="428" spans="17:17" x14ac:dyDescent="0.6">
      <c r="Q428" s="21"/>
    </row>
    <row r="429" spans="17:17" x14ac:dyDescent="0.6">
      <c r="Q429" s="21"/>
    </row>
    <row r="430" spans="17:17" x14ac:dyDescent="0.6">
      <c r="Q430" s="21"/>
    </row>
    <row r="431" spans="17:17" x14ac:dyDescent="0.6">
      <c r="Q431" s="21"/>
    </row>
    <row r="432" spans="17:17" x14ac:dyDescent="0.6">
      <c r="Q432" s="21"/>
    </row>
    <row r="433" spans="17:17" x14ac:dyDescent="0.6">
      <c r="Q433" s="21"/>
    </row>
    <row r="434" spans="17:17" x14ac:dyDescent="0.6">
      <c r="Q434" s="21"/>
    </row>
    <row r="435" spans="17:17" x14ac:dyDescent="0.6">
      <c r="Q435" s="21"/>
    </row>
    <row r="436" spans="17:17" x14ac:dyDescent="0.6">
      <c r="Q436" s="21"/>
    </row>
    <row r="437" spans="17:17" x14ac:dyDescent="0.6">
      <c r="Q437" s="21"/>
    </row>
    <row r="438" spans="17:17" x14ac:dyDescent="0.6">
      <c r="Q438" s="21"/>
    </row>
    <row r="439" spans="17:17" x14ac:dyDescent="0.6">
      <c r="Q439" s="21"/>
    </row>
    <row r="440" spans="17:17" x14ac:dyDescent="0.6">
      <c r="Q440" s="21"/>
    </row>
    <row r="441" spans="17:17" x14ac:dyDescent="0.6">
      <c r="Q441" s="21"/>
    </row>
    <row r="442" spans="17:17" x14ac:dyDescent="0.6">
      <c r="Q442" s="21"/>
    </row>
    <row r="443" spans="17:17" x14ac:dyDescent="0.6">
      <c r="Q443" s="21"/>
    </row>
    <row r="444" spans="17:17" x14ac:dyDescent="0.6">
      <c r="Q444" s="21"/>
    </row>
    <row r="445" spans="17:17" x14ac:dyDescent="0.6">
      <c r="Q445" s="21"/>
    </row>
    <row r="446" spans="17:17" x14ac:dyDescent="0.6">
      <c r="Q446" s="21"/>
    </row>
    <row r="447" spans="17:17" x14ac:dyDescent="0.6">
      <c r="Q447" s="21"/>
    </row>
    <row r="448" spans="17:17" x14ac:dyDescent="0.6">
      <c r="Q448" s="21"/>
    </row>
    <row r="449" spans="17:17" x14ac:dyDescent="0.6">
      <c r="Q449" s="21"/>
    </row>
    <row r="450" spans="17:17" x14ac:dyDescent="0.6">
      <c r="Q450" s="21"/>
    </row>
    <row r="451" spans="17:17" x14ac:dyDescent="0.6">
      <c r="Q451" s="21"/>
    </row>
    <row r="452" spans="17:17" x14ac:dyDescent="0.6">
      <c r="Q452" s="21"/>
    </row>
    <row r="453" spans="17:17" x14ac:dyDescent="0.6">
      <c r="Q453" s="21"/>
    </row>
    <row r="454" spans="17:17" x14ac:dyDescent="0.6">
      <c r="Q454" s="21"/>
    </row>
    <row r="455" spans="17:17" x14ac:dyDescent="0.6">
      <c r="Q455" s="21"/>
    </row>
    <row r="456" spans="17:17" x14ac:dyDescent="0.6">
      <c r="Q456" s="21"/>
    </row>
    <row r="457" spans="17:17" x14ac:dyDescent="0.6">
      <c r="Q457" s="21"/>
    </row>
    <row r="458" spans="17:17" x14ac:dyDescent="0.6">
      <c r="Q458" s="21"/>
    </row>
    <row r="459" spans="17:17" x14ac:dyDescent="0.6">
      <c r="Q459" s="21"/>
    </row>
    <row r="460" spans="17:17" x14ac:dyDescent="0.6">
      <c r="Q460" s="21"/>
    </row>
    <row r="461" spans="17:17" x14ac:dyDescent="0.6">
      <c r="Q461" s="21"/>
    </row>
    <row r="462" spans="17:17" x14ac:dyDescent="0.6">
      <c r="Q462" s="21"/>
    </row>
    <row r="463" spans="17:17" x14ac:dyDescent="0.6">
      <c r="Q463" s="21"/>
    </row>
    <row r="464" spans="17:17" x14ac:dyDescent="0.6">
      <c r="Q464" s="21"/>
    </row>
    <row r="465" spans="17:17" x14ac:dyDescent="0.6">
      <c r="Q465" s="21"/>
    </row>
    <row r="466" spans="17:17" x14ac:dyDescent="0.6">
      <c r="Q466" s="21"/>
    </row>
    <row r="467" spans="17:17" x14ac:dyDescent="0.6">
      <c r="Q467" s="21"/>
    </row>
    <row r="468" spans="17:17" x14ac:dyDescent="0.6">
      <c r="Q468" s="21"/>
    </row>
    <row r="469" spans="17:17" x14ac:dyDescent="0.6">
      <c r="Q469" s="21"/>
    </row>
    <row r="470" spans="17:17" x14ac:dyDescent="0.6">
      <c r="Q470" s="21"/>
    </row>
    <row r="471" spans="17:17" x14ac:dyDescent="0.6">
      <c r="Q471" s="21"/>
    </row>
    <row r="472" spans="17:17" x14ac:dyDescent="0.6">
      <c r="Q472" s="21"/>
    </row>
    <row r="473" spans="17:17" x14ac:dyDescent="0.6">
      <c r="Q473" s="21"/>
    </row>
    <row r="474" spans="17:17" x14ac:dyDescent="0.6">
      <c r="Q474" s="21"/>
    </row>
    <row r="475" spans="17:17" x14ac:dyDescent="0.6">
      <c r="Q475" s="21"/>
    </row>
    <row r="476" spans="17:17" x14ac:dyDescent="0.6">
      <c r="Q476" s="21"/>
    </row>
    <row r="477" spans="17:17" x14ac:dyDescent="0.6">
      <c r="Q477" s="21"/>
    </row>
    <row r="478" spans="17:17" x14ac:dyDescent="0.6">
      <c r="Q478" s="21"/>
    </row>
    <row r="479" spans="17:17" x14ac:dyDescent="0.6">
      <c r="Q479" s="21"/>
    </row>
    <row r="480" spans="17:17" x14ac:dyDescent="0.6">
      <c r="Q480" s="21"/>
    </row>
    <row r="481" spans="17:17" x14ac:dyDescent="0.6">
      <c r="Q481" s="21"/>
    </row>
    <row r="482" spans="17:17" x14ac:dyDescent="0.6">
      <c r="Q482" s="21"/>
    </row>
    <row r="483" spans="17:17" x14ac:dyDescent="0.6">
      <c r="Q483" s="21"/>
    </row>
    <row r="484" spans="17:17" x14ac:dyDescent="0.6">
      <c r="Q484" s="21"/>
    </row>
    <row r="485" spans="17:17" x14ac:dyDescent="0.6">
      <c r="Q485" s="21"/>
    </row>
    <row r="486" spans="17:17" x14ac:dyDescent="0.6">
      <c r="Q486" s="21"/>
    </row>
    <row r="487" spans="17:17" x14ac:dyDescent="0.6">
      <c r="Q487" s="21"/>
    </row>
    <row r="488" spans="17:17" x14ac:dyDescent="0.6">
      <c r="Q488" s="21"/>
    </row>
    <row r="489" spans="17:17" x14ac:dyDescent="0.6">
      <c r="Q489" s="21"/>
    </row>
    <row r="490" spans="17:17" x14ac:dyDescent="0.6">
      <c r="Q490" s="21"/>
    </row>
    <row r="491" spans="17:17" x14ac:dyDescent="0.6">
      <c r="Q491" s="21"/>
    </row>
    <row r="492" spans="17:17" x14ac:dyDescent="0.6">
      <c r="Q492" s="21"/>
    </row>
    <row r="493" spans="17:17" x14ac:dyDescent="0.6">
      <c r="Q493" s="21"/>
    </row>
    <row r="494" spans="17:17" x14ac:dyDescent="0.6">
      <c r="Q494" s="21"/>
    </row>
    <row r="495" spans="17:17" x14ac:dyDescent="0.6">
      <c r="Q495" s="21"/>
    </row>
    <row r="496" spans="17:17" x14ac:dyDescent="0.6">
      <c r="Q496" s="21"/>
    </row>
    <row r="497" spans="17:17" x14ac:dyDescent="0.6">
      <c r="Q497" s="21"/>
    </row>
    <row r="498" spans="17:17" x14ac:dyDescent="0.6">
      <c r="Q498" s="21"/>
    </row>
    <row r="499" spans="17:17" x14ac:dyDescent="0.6">
      <c r="Q499" s="21"/>
    </row>
    <row r="500" spans="17:17" x14ac:dyDescent="0.6">
      <c r="Q500" s="21"/>
    </row>
    <row r="501" spans="17:17" x14ac:dyDescent="0.6">
      <c r="Q501" s="21"/>
    </row>
    <row r="502" spans="17:17" x14ac:dyDescent="0.6">
      <c r="Q502" s="21"/>
    </row>
    <row r="503" spans="17:17" x14ac:dyDescent="0.6">
      <c r="Q503" s="21"/>
    </row>
    <row r="504" spans="17:17" x14ac:dyDescent="0.6">
      <c r="Q504" s="21"/>
    </row>
    <row r="505" spans="17:17" x14ac:dyDescent="0.6">
      <c r="Q505" s="21"/>
    </row>
    <row r="506" spans="17:17" x14ac:dyDescent="0.6">
      <c r="Q506" s="21"/>
    </row>
    <row r="507" spans="17:17" x14ac:dyDescent="0.6">
      <c r="Q507" s="21"/>
    </row>
    <row r="508" spans="17:17" x14ac:dyDescent="0.6">
      <c r="Q508" s="21"/>
    </row>
    <row r="509" spans="17:17" x14ac:dyDescent="0.6">
      <c r="Q509" s="21"/>
    </row>
    <row r="510" spans="17:17" x14ac:dyDescent="0.6">
      <c r="Q510" s="21"/>
    </row>
    <row r="511" spans="17:17" x14ac:dyDescent="0.6">
      <c r="Q511" s="21"/>
    </row>
    <row r="512" spans="17:17" x14ac:dyDescent="0.6">
      <c r="Q512" s="21"/>
    </row>
    <row r="513" spans="17:17" x14ac:dyDescent="0.6">
      <c r="Q513" s="21"/>
    </row>
    <row r="514" spans="17:17" x14ac:dyDescent="0.6">
      <c r="Q514" s="21"/>
    </row>
    <row r="515" spans="17:17" x14ac:dyDescent="0.6">
      <c r="Q515" s="21"/>
    </row>
    <row r="516" spans="17:17" x14ac:dyDescent="0.6">
      <c r="Q516" s="21"/>
    </row>
    <row r="517" spans="17:17" x14ac:dyDescent="0.6">
      <c r="Q517" s="21"/>
    </row>
    <row r="518" spans="17:17" x14ac:dyDescent="0.6">
      <c r="Q518" s="21"/>
    </row>
    <row r="519" spans="17:17" x14ac:dyDescent="0.6">
      <c r="Q519" s="21"/>
    </row>
    <row r="520" spans="17:17" x14ac:dyDescent="0.6">
      <c r="Q520" s="21"/>
    </row>
    <row r="521" spans="17:17" x14ac:dyDescent="0.6">
      <c r="Q521" s="21"/>
    </row>
    <row r="522" spans="17:17" x14ac:dyDescent="0.6">
      <c r="Q522" s="21"/>
    </row>
    <row r="523" spans="17:17" x14ac:dyDescent="0.6">
      <c r="Q523" s="21"/>
    </row>
    <row r="524" spans="17:17" x14ac:dyDescent="0.6">
      <c r="Q524" s="21"/>
    </row>
    <row r="525" spans="17:17" x14ac:dyDescent="0.6">
      <c r="Q525" s="21"/>
    </row>
    <row r="526" spans="17:17" x14ac:dyDescent="0.6">
      <c r="Q526" s="21"/>
    </row>
    <row r="527" spans="17:17" x14ac:dyDescent="0.6">
      <c r="Q527" s="21"/>
    </row>
    <row r="528" spans="17:17" x14ac:dyDescent="0.6">
      <c r="Q528" s="21"/>
    </row>
    <row r="529" spans="17:17" x14ac:dyDescent="0.6">
      <c r="Q529" s="21"/>
    </row>
    <row r="530" spans="17:17" x14ac:dyDescent="0.6">
      <c r="Q530" s="21"/>
    </row>
    <row r="531" spans="17:17" x14ac:dyDescent="0.6">
      <c r="Q531" s="21"/>
    </row>
    <row r="532" spans="17:17" x14ac:dyDescent="0.6">
      <c r="Q532" s="21"/>
    </row>
    <row r="533" spans="17:17" x14ac:dyDescent="0.6">
      <c r="Q533" s="21"/>
    </row>
    <row r="534" spans="17:17" x14ac:dyDescent="0.6">
      <c r="Q534" s="21"/>
    </row>
    <row r="535" spans="17:17" x14ac:dyDescent="0.6">
      <c r="Q535" s="21"/>
    </row>
    <row r="536" spans="17:17" x14ac:dyDescent="0.6">
      <c r="Q536" s="21"/>
    </row>
    <row r="537" spans="17:17" x14ac:dyDescent="0.6">
      <c r="Q537" s="21"/>
    </row>
    <row r="538" spans="17:17" x14ac:dyDescent="0.6">
      <c r="Q538" s="21"/>
    </row>
  </sheetData>
  <pageMargins left="0.7" right="0.7" top="0.75" bottom="0.75" header="0.3" footer="0.3"/>
  <pageSetup scale="58" orientation="landscape" r:id="rId1"/>
  <headerFooter>
    <oddHeader>&amp;L&amp;"-,Bold"Program Level Data&amp;C&amp;"-,Bold"Table 37&amp;R&amp;"-,Bold"Graduate Program Enrollment by Gender and Ethnicity</oddHeader>
    <oddFooter>&amp;L&amp;"-,Bold"Office of Institutional Research, UMass Boston</oddFooter>
  </headerFooter>
  <rowBreaks count="5" manualBreakCount="5">
    <brk id="37" max="16" man="1"/>
    <brk id="84" max="16" man="1"/>
    <brk id="122" max="16" man="1"/>
    <brk id="167" max="16" man="1"/>
    <brk id="208" max="16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206"/>
  <sheetViews>
    <sheetView zoomScaleNormal="100" workbookViewId="0">
      <selection activeCell="N4" sqref="N4"/>
    </sheetView>
  </sheetViews>
  <sheetFormatPr defaultColWidth="8.84765625" defaultRowHeight="15.6" x14ac:dyDescent="0.6"/>
  <cols>
    <col min="1" max="1" width="50.09765625" style="18" customWidth="1"/>
    <col min="2" max="2" width="6.84765625" style="18" customWidth="1"/>
    <col min="3" max="3" width="7.84765625" style="21" customWidth="1"/>
    <col min="4" max="4" width="6.59765625" style="21" customWidth="1"/>
    <col min="5" max="5" width="9.59765625" style="21" customWidth="1"/>
    <col min="6" max="6" width="7.09765625" style="21" customWidth="1"/>
    <col min="7" max="7" width="10.34765625" style="21" customWidth="1"/>
    <col min="8" max="8" width="6.59765625" style="21" customWidth="1"/>
    <col min="9" max="9" width="8.84765625" style="21" customWidth="1"/>
    <col min="10" max="11" width="8" style="21" customWidth="1"/>
    <col min="12" max="12" width="10.09765625" style="21" customWidth="1"/>
    <col min="13" max="13" width="6.59765625" style="21" customWidth="1"/>
    <col min="14" max="14" width="10.09765625" style="18" customWidth="1"/>
    <col min="15" max="15" width="7.09765625" style="21" customWidth="1"/>
    <col min="16" max="16" width="13.09765625" style="21" customWidth="1"/>
    <col min="17" max="17" width="10.09765625" style="21" customWidth="1"/>
  </cols>
  <sheetData>
    <row r="1" spans="1:17" ht="18.3" x14ac:dyDescent="0.7">
      <c r="A1" s="75" t="s">
        <v>417</v>
      </c>
    </row>
    <row r="2" spans="1:17" ht="58.2" thickBot="1" x14ac:dyDescent="0.65">
      <c r="A2" s="9"/>
      <c r="B2" s="14" t="s">
        <v>1</v>
      </c>
      <c r="C2" s="14" t="s">
        <v>158</v>
      </c>
      <c r="D2" s="14" t="s">
        <v>159</v>
      </c>
      <c r="E2" s="14" t="s">
        <v>418</v>
      </c>
      <c r="F2" s="14" t="s">
        <v>295</v>
      </c>
      <c r="G2" s="14" t="s">
        <v>162</v>
      </c>
      <c r="H2" s="14" t="s">
        <v>163</v>
      </c>
      <c r="I2" s="14" t="s">
        <v>297</v>
      </c>
      <c r="J2" s="14" t="s">
        <v>298</v>
      </c>
      <c r="K2" s="14" t="s">
        <v>299</v>
      </c>
      <c r="L2" s="14" t="s">
        <v>300</v>
      </c>
      <c r="M2" s="14" t="s">
        <v>301</v>
      </c>
      <c r="N2" s="14" t="s">
        <v>419</v>
      </c>
      <c r="O2" s="14" t="s">
        <v>170</v>
      </c>
      <c r="P2" s="14" t="s">
        <v>303</v>
      </c>
      <c r="Q2" s="14" t="s">
        <v>160</v>
      </c>
    </row>
    <row r="3" spans="1:17" x14ac:dyDescent="0.6">
      <c r="A3" s="65" t="s">
        <v>172</v>
      </c>
      <c r="B3" s="10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10"/>
      <c r="O3" s="6"/>
      <c r="P3" s="6"/>
      <c r="Q3" s="6"/>
    </row>
    <row r="4" spans="1:17" x14ac:dyDescent="0.6">
      <c r="A4" s="16" t="s">
        <v>19</v>
      </c>
      <c r="B4" s="28">
        <v>55</v>
      </c>
      <c r="C4" s="22">
        <v>47</v>
      </c>
      <c r="D4" s="22">
        <v>8</v>
      </c>
      <c r="E4" s="22">
        <v>0</v>
      </c>
      <c r="F4" s="15">
        <f>C4/B4</f>
        <v>0.8545454545454545</v>
      </c>
      <c r="G4" s="22">
        <v>0</v>
      </c>
      <c r="H4" s="22">
        <v>9</v>
      </c>
      <c r="I4" s="22">
        <v>4</v>
      </c>
      <c r="J4" s="22">
        <v>10</v>
      </c>
      <c r="K4" s="22">
        <v>0</v>
      </c>
      <c r="L4" s="22">
        <v>0</v>
      </c>
      <c r="M4" s="22">
        <v>5</v>
      </c>
      <c r="N4" s="15">
        <f>(G4+H4+I4+J4+K4+L4+M4)/(G4+H4+I4+J4+K4+L4+M4+O4)</f>
        <v>0.5714285714285714</v>
      </c>
      <c r="O4" s="22">
        <v>21</v>
      </c>
      <c r="P4" s="22">
        <v>5</v>
      </c>
      <c r="Q4" s="22">
        <v>1</v>
      </c>
    </row>
    <row r="5" spans="1:17" x14ac:dyDescent="0.6">
      <c r="A5" s="16" t="s">
        <v>143</v>
      </c>
      <c r="B5" s="28">
        <v>18</v>
      </c>
      <c r="C5" s="22">
        <v>15</v>
      </c>
      <c r="D5" s="22">
        <v>3</v>
      </c>
      <c r="E5" s="22">
        <v>0</v>
      </c>
      <c r="F5" s="15">
        <f>C5/B5</f>
        <v>0.83333333333333337</v>
      </c>
      <c r="G5" s="22">
        <v>0</v>
      </c>
      <c r="H5" s="22">
        <v>0</v>
      </c>
      <c r="I5" s="22">
        <v>1</v>
      </c>
      <c r="J5" s="22">
        <v>0</v>
      </c>
      <c r="K5" s="22">
        <v>0</v>
      </c>
      <c r="L5" s="22">
        <v>0</v>
      </c>
      <c r="M5" s="22">
        <v>2</v>
      </c>
      <c r="N5" s="15">
        <f t="shared" ref="N5:N68" si="0">(G5+H5+I5+J5+K5+L5+M5)/(G5+H5+I5+J5+K5+L5+M5+O5)</f>
        <v>0.25</v>
      </c>
      <c r="O5" s="22">
        <v>9</v>
      </c>
      <c r="P5" s="22">
        <v>5</v>
      </c>
      <c r="Q5" s="22">
        <v>1</v>
      </c>
    </row>
    <row r="6" spans="1:17" x14ac:dyDescent="0.6">
      <c r="A6" s="16" t="s">
        <v>21</v>
      </c>
      <c r="B6" s="28">
        <v>24</v>
      </c>
      <c r="C6" s="22">
        <v>20</v>
      </c>
      <c r="D6" s="22">
        <v>4</v>
      </c>
      <c r="E6" s="22">
        <v>0</v>
      </c>
      <c r="F6" s="20">
        <f t="shared" ref="F6:F57" si="1">C6/B6</f>
        <v>0.83333333333333337</v>
      </c>
      <c r="G6" s="22">
        <v>1</v>
      </c>
      <c r="H6" s="22">
        <v>1</v>
      </c>
      <c r="I6" s="22">
        <v>1</v>
      </c>
      <c r="J6" s="22">
        <v>2</v>
      </c>
      <c r="K6" s="22">
        <v>0</v>
      </c>
      <c r="L6" s="22">
        <v>0</v>
      </c>
      <c r="M6" s="22">
        <v>1</v>
      </c>
      <c r="N6" s="20">
        <f t="shared" si="0"/>
        <v>0.27272727272727271</v>
      </c>
      <c r="O6" s="38">
        <v>16</v>
      </c>
      <c r="P6" s="38">
        <v>1</v>
      </c>
      <c r="Q6" s="38">
        <v>1</v>
      </c>
    </row>
    <row r="7" spans="1:17" x14ac:dyDescent="0.6">
      <c r="A7" s="17" t="s">
        <v>420</v>
      </c>
      <c r="B7" s="40">
        <f>C7+D7+E7</f>
        <v>97</v>
      </c>
      <c r="C7" s="40">
        <f>SUM(C4:C6)</f>
        <v>82</v>
      </c>
      <c r="D7" s="40">
        <f t="shared" ref="D7:Q7" si="2">SUM(D4:D6)</f>
        <v>15</v>
      </c>
      <c r="E7" s="40">
        <f t="shared" si="2"/>
        <v>0</v>
      </c>
      <c r="F7" s="19">
        <f t="shared" si="1"/>
        <v>0.84536082474226804</v>
      </c>
      <c r="G7" s="40">
        <f t="shared" si="2"/>
        <v>1</v>
      </c>
      <c r="H7" s="40">
        <f t="shared" si="2"/>
        <v>10</v>
      </c>
      <c r="I7" s="40">
        <f t="shared" si="2"/>
        <v>6</v>
      </c>
      <c r="J7" s="40">
        <f t="shared" si="2"/>
        <v>12</v>
      </c>
      <c r="K7" s="40">
        <f t="shared" si="2"/>
        <v>0</v>
      </c>
      <c r="L7" s="40">
        <f t="shared" si="2"/>
        <v>0</v>
      </c>
      <c r="M7" s="40">
        <f t="shared" si="2"/>
        <v>8</v>
      </c>
      <c r="N7" s="15">
        <f t="shared" si="0"/>
        <v>0.44578313253012047</v>
      </c>
      <c r="O7" s="40">
        <f>SUM(O4:O6)</f>
        <v>46</v>
      </c>
      <c r="P7" s="40">
        <f t="shared" si="2"/>
        <v>11</v>
      </c>
      <c r="Q7" s="40">
        <f t="shared" si="2"/>
        <v>3</v>
      </c>
    </row>
    <row r="8" spans="1:17" x14ac:dyDescent="0.6">
      <c r="A8" s="16" t="s">
        <v>23</v>
      </c>
      <c r="B8" s="28">
        <v>19</v>
      </c>
      <c r="C8" s="22">
        <v>7</v>
      </c>
      <c r="D8" s="22">
        <v>12</v>
      </c>
      <c r="E8" s="22">
        <v>0</v>
      </c>
      <c r="F8" s="15">
        <f t="shared" si="1"/>
        <v>0.36842105263157893</v>
      </c>
      <c r="G8" s="22">
        <v>0</v>
      </c>
      <c r="H8" s="22">
        <v>0</v>
      </c>
      <c r="I8" s="22">
        <v>2</v>
      </c>
      <c r="J8" s="22">
        <v>1</v>
      </c>
      <c r="K8" s="22">
        <v>0</v>
      </c>
      <c r="L8" s="22">
        <v>0</v>
      </c>
      <c r="M8" s="22">
        <v>0</v>
      </c>
      <c r="N8" s="15">
        <f t="shared" si="0"/>
        <v>0.17647058823529413</v>
      </c>
      <c r="O8" s="22">
        <v>14</v>
      </c>
      <c r="P8" s="22">
        <v>0</v>
      </c>
      <c r="Q8" s="22">
        <v>2</v>
      </c>
    </row>
    <row r="9" spans="1:17" x14ac:dyDescent="0.6">
      <c r="A9" s="16" t="s">
        <v>24</v>
      </c>
      <c r="B9" s="28">
        <v>19</v>
      </c>
      <c r="C9" s="22">
        <v>7</v>
      </c>
      <c r="D9" s="22">
        <v>12</v>
      </c>
      <c r="E9" s="22">
        <v>0</v>
      </c>
      <c r="F9" s="15">
        <f t="shared" si="1"/>
        <v>0.36842105263157893</v>
      </c>
      <c r="G9" s="22">
        <v>0</v>
      </c>
      <c r="H9" s="22">
        <v>2</v>
      </c>
      <c r="I9" s="22">
        <v>1</v>
      </c>
      <c r="J9" s="22">
        <v>2</v>
      </c>
      <c r="K9" s="22">
        <v>0</v>
      </c>
      <c r="L9" s="22">
        <v>0</v>
      </c>
      <c r="M9" s="22">
        <v>0</v>
      </c>
      <c r="N9" s="15">
        <f t="shared" si="0"/>
        <v>0.35714285714285715</v>
      </c>
      <c r="O9" s="22">
        <v>9</v>
      </c>
      <c r="P9" s="22">
        <v>3</v>
      </c>
      <c r="Q9" s="22">
        <v>2</v>
      </c>
    </row>
    <row r="10" spans="1:17" x14ac:dyDescent="0.6">
      <c r="A10" s="16" t="s">
        <v>25</v>
      </c>
      <c r="B10" s="28">
        <v>157</v>
      </c>
      <c r="C10" s="22">
        <v>112</v>
      </c>
      <c r="D10" s="22">
        <v>45</v>
      </c>
      <c r="E10" s="22">
        <v>0</v>
      </c>
      <c r="F10" s="15">
        <f t="shared" si="1"/>
        <v>0.7133757961783439</v>
      </c>
      <c r="G10" s="22">
        <v>0</v>
      </c>
      <c r="H10" s="22">
        <v>9</v>
      </c>
      <c r="I10" s="22">
        <v>9</v>
      </c>
      <c r="J10" s="22">
        <v>12</v>
      </c>
      <c r="K10" s="22">
        <v>5</v>
      </c>
      <c r="L10" s="22">
        <v>0</v>
      </c>
      <c r="M10" s="22">
        <v>6</v>
      </c>
      <c r="N10" s="15">
        <f t="shared" si="0"/>
        <v>0.30827067669172931</v>
      </c>
      <c r="O10" s="22">
        <v>92</v>
      </c>
      <c r="P10" s="22">
        <v>12</v>
      </c>
      <c r="Q10" s="22">
        <v>12</v>
      </c>
    </row>
    <row r="11" spans="1:17" x14ac:dyDescent="0.6">
      <c r="A11" s="16" t="s">
        <v>26</v>
      </c>
      <c r="B11" s="28">
        <v>14</v>
      </c>
      <c r="C11" s="22">
        <v>9</v>
      </c>
      <c r="D11" s="22">
        <v>5</v>
      </c>
      <c r="E11" s="22">
        <v>0</v>
      </c>
      <c r="F11" s="15">
        <f t="shared" si="1"/>
        <v>0.6428571428571429</v>
      </c>
      <c r="G11" s="22">
        <v>0</v>
      </c>
      <c r="H11" s="22">
        <v>1</v>
      </c>
      <c r="I11" s="22">
        <v>2</v>
      </c>
      <c r="J11" s="22">
        <v>1</v>
      </c>
      <c r="K11" s="22">
        <v>0</v>
      </c>
      <c r="L11" s="22">
        <v>0</v>
      </c>
      <c r="M11" s="22">
        <v>0</v>
      </c>
      <c r="N11" s="15">
        <f t="shared" si="0"/>
        <v>0.30769230769230771</v>
      </c>
      <c r="O11" s="22">
        <v>9</v>
      </c>
      <c r="P11" s="22">
        <v>1</v>
      </c>
      <c r="Q11" s="22">
        <v>0</v>
      </c>
    </row>
    <row r="12" spans="1:17" x14ac:dyDescent="0.6">
      <c r="A12" s="16" t="s">
        <v>27</v>
      </c>
      <c r="B12" s="28">
        <v>28</v>
      </c>
      <c r="C12" s="22">
        <v>16</v>
      </c>
      <c r="D12" s="22">
        <v>12</v>
      </c>
      <c r="E12" s="22">
        <v>0</v>
      </c>
      <c r="F12" s="15">
        <f t="shared" si="1"/>
        <v>0.5714285714285714</v>
      </c>
      <c r="G12" s="22">
        <v>0</v>
      </c>
      <c r="H12" s="22">
        <v>1</v>
      </c>
      <c r="I12" s="22">
        <v>0</v>
      </c>
      <c r="J12" s="22">
        <v>1</v>
      </c>
      <c r="K12" s="22">
        <v>0</v>
      </c>
      <c r="L12" s="22">
        <v>0</v>
      </c>
      <c r="M12" s="22">
        <v>1</v>
      </c>
      <c r="N12" s="15">
        <f t="shared" si="0"/>
        <v>0.125</v>
      </c>
      <c r="O12" s="22">
        <v>21</v>
      </c>
      <c r="P12" s="22">
        <v>0</v>
      </c>
      <c r="Q12" s="22">
        <v>4</v>
      </c>
    </row>
    <row r="13" spans="1:17" x14ac:dyDescent="0.6">
      <c r="A13" s="16" t="s">
        <v>29</v>
      </c>
      <c r="B13" s="28">
        <v>63</v>
      </c>
      <c r="C13" s="22">
        <v>43</v>
      </c>
      <c r="D13" s="22">
        <v>20</v>
      </c>
      <c r="E13" s="22">
        <v>0</v>
      </c>
      <c r="F13" s="15">
        <f t="shared" si="1"/>
        <v>0.68253968253968256</v>
      </c>
      <c r="G13" s="22">
        <v>0</v>
      </c>
      <c r="H13" s="22">
        <v>0</v>
      </c>
      <c r="I13" s="22">
        <v>4</v>
      </c>
      <c r="J13" s="22">
        <v>1</v>
      </c>
      <c r="K13" s="22">
        <v>0</v>
      </c>
      <c r="L13" s="22">
        <v>0</v>
      </c>
      <c r="M13" s="22">
        <v>3</v>
      </c>
      <c r="N13" s="15">
        <f t="shared" si="0"/>
        <v>0.13793103448275862</v>
      </c>
      <c r="O13" s="22">
        <v>50</v>
      </c>
      <c r="P13" s="22">
        <v>3</v>
      </c>
      <c r="Q13" s="22">
        <v>2</v>
      </c>
    </row>
    <row r="14" spans="1:17" x14ac:dyDescent="0.6">
      <c r="A14" s="16" t="s">
        <v>30</v>
      </c>
      <c r="B14" s="28">
        <v>47</v>
      </c>
      <c r="C14" s="22">
        <v>28</v>
      </c>
      <c r="D14" s="22">
        <v>19</v>
      </c>
      <c r="E14" s="22">
        <v>0</v>
      </c>
      <c r="F14" s="15">
        <f t="shared" si="1"/>
        <v>0.5957446808510638</v>
      </c>
      <c r="G14" s="22">
        <v>0</v>
      </c>
      <c r="H14" s="22">
        <v>0</v>
      </c>
      <c r="I14" s="22">
        <v>1</v>
      </c>
      <c r="J14" s="22">
        <v>1</v>
      </c>
      <c r="K14" s="22">
        <v>0</v>
      </c>
      <c r="L14" s="22">
        <v>0</v>
      </c>
      <c r="M14" s="22">
        <v>2</v>
      </c>
      <c r="N14" s="15">
        <f t="shared" si="0"/>
        <v>9.3023255813953487E-2</v>
      </c>
      <c r="O14" s="22">
        <v>39</v>
      </c>
      <c r="P14" s="22">
        <v>1</v>
      </c>
      <c r="Q14" s="22">
        <v>3</v>
      </c>
    </row>
    <row r="15" spans="1:17" x14ac:dyDescent="0.6">
      <c r="A15" s="16" t="s">
        <v>31</v>
      </c>
      <c r="B15" s="28">
        <v>74</v>
      </c>
      <c r="C15" s="22">
        <v>41</v>
      </c>
      <c r="D15" s="22">
        <v>33</v>
      </c>
      <c r="E15" s="22">
        <v>0</v>
      </c>
      <c r="F15" s="15">
        <f t="shared" si="1"/>
        <v>0.55405405405405406</v>
      </c>
      <c r="G15" s="22">
        <v>0</v>
      </c>
      <c r="H15" s="22">
        <v>3</v>
      </c>
      <c r="I15" s="22">
        <v>3</v>
      </c>
      <c r="J15" s="22">
        <v>3</v>
      </c>
      <c r="K15" s="22">
        <v>0</v>
      </c>
      <c r="L15" s="22">
        <v>0</v>
      </c>
      <c r="M15" s="22">
        <v>1</v>
      </c>
      <c r="N15" s="15">
        <f t="shared" si="0"/>
        <v>0.14285714285714285</v>
      </c>
      <c r="O15" s="22">
        <v>60</v>
      </c>
      <c r="P15" s="22">
        <v>1</v>
      </c>
      <c r="Q15" s="22">
        <v>3</v>
      </c>
    </row>
    <row r="16" spans="1:17" x14ac:dyDescent="0.6">
      <c r="A16" s="62" t="s">
        <v>305</v>
      </c>
      <c r="B16" s="42">
        <f t="shared" ref="B16:B58" si="3">C16+D16+E16</f>
        <v>8</v>
      </c>
      <c r="C16" s="43">
        <v>6</v>
      </c>
      <c r="D16" s="43">
        <v>2</v>
      </c>
      <c r="E16" s="43">
        <v>0</v>
      </c>
      <c r="F16" s="44">
        <f t="shared" si="1"/>
        <v>0.75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15">
        <f t="shared" si="0"/>
        <v>0</v>
      </c>
      <c r="O16" s="43">
        <v>8</v>
      </c>
      <c r="P16" s="43">
        <v>0</v>
      </c>
      <c r="Q16" s="43">
        <v>0</v>
      </c>
    </row>
    <row r="17" spans="1:17" x14ac:dyDescent="0.6">
      <c r="A17" s="62" t="s">
        <v>306</v>
      </c>
      <c r="B17" s="42">
        <f t="shared" si="3"/>
        <v>40</v>
      </c>
      <c r="C17" s="43">
        <v>16</v>
      </c>
      <c r="D17" s="43">
        <v>24</v>
      </c>
      <c r="E17" s="43">
        <v>0</v>
      </c>
      <c r="F17" s="44">
        <f t="shared" si="1"/>
        <v>0.4</v>
      </c>
      <c r="G17" s="43">
        <v>0</v>
      </c>
      <c r="H17" s="43">
        <v>3</v>
      </c>
      <c r="I17" s="43">
        <v>3</v>
      </c>
      <c r="J17" s="43">
        <v>2</v>
      </c>
      <c r="K17" s="43">
        <v>0</v>
      </c>
      <c r="L17" s="43">
        <v>0</v>
      </c>
      <c r="M17" s="43">
        <v>1</v>
      </c>
      <c r="N17" s="15">
        <f t="shared" si="0"/>
        <v>0.23684210526315788</v>
      </c>
      <c r="O17" s="43">
        <v>29</v>
      </c>
      <c r="P17" s="43">
        <v>0</v>
      </c>
      <c r="Q17" s="43">
        <v>2</v>
      </c>
    </row>
    <row r="18" spans="1:17" x14ac:dyDescent="0.6">
      <c r="A18" s="62" t="s">
        <v>307</v>
      </c>
      <c r="B18" s="42">
        <f t="shared" si="3"/>
        <v>18</v>
      </c>
      <c r="C18" s="43">
        <v>15</v>
      </c>
      <c r="D18" s="43">
        <v>3</v>
      </c>
      <c r="E18" s="43">
        <v>0</v>
      </c>
      <c r="F18" s="44">
        <f t="shared" si="1"/>
        <v>0.83333333333333337</v>
      </c>
      <c r="G18" s="43">
        <v>0</v>
      </c>
      <c r="H18" s="43">
        <v>0</v>
      </c>
      <c r="I18" s="43">
        <v>0</v>
      </c>
      <c r="J18" s="43">
        <v>1</v>
      </c>
      <c r="K18" s="43">
        <v>0</v>
      </c>
      <c r="L18" s="43">
        <v>0</v>
      </c>
      <c r="M18" s="43">
        <v>0</v>
      </c>
      <c r="N18" s="15">
        <f t="shared" si="0"/>
        <v>6.25E-2</v>
      </c>
      <c r="O18" s="43">
        <v>15</v>
      </c>
      <c r="P18" s="43">
        <v>1</v>
      </c>
      <c r="Q18" s="43">
        <v>1</v>
      </c>
    </row>
    <row r="19" spans="1:17" x14ac:dyDescent="0.6">
      <c r="A19" s="62" t="s">
        <v>308</v>
      </c>
      <c r="B19" s="42">
        <f t="shared" si="3"/>
        <v>7</v>
      </c>
      <c r="C19" s="43">
        <v>4</v>
      </c>
      <c r="D19" s="43">
        <v>3</v>
      </c>
      <c r="E19" s="43">
        <v>0</v>
      </c>
      <c r="F19" s="44">
        <f t="shared" si="1"/>
        <v>0.5714285714285714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15">
        <f t="shared" si="0"/>
        <v>0</v>
      </c>
      <c r="O19" s="43">
        <v>7</v>
      </c>
      <c r="P19" s="43">
        <v>0</v>
      </c>
      <c r="Q19" s="43">
        <v>0</v>
      </c>
    </row>
    <row r="20" spans="1:17" x14ac:dyDescent="0.6">
      <c r="A20" s="16" t="s">
        <v>32</v>
      </c>
      <c r="B20" s="28">
        <v>18</v>
      </c>
      <c r="C20" s="22">
        <v>11</v>
      </c>
      <c r="D20" s="22">
        <v>7</v>
      </c>
      <c r="E20" s="22">
        <v>0</v>
      </c>
      <c r="F20" s="15">
        <f t="shared" si="1"/>
        <v>0.61111111111111116</v>
      </c>
      <c r="G20" s="22">
        <v>0</v>
      </c>
      <c r="H20" s="22">
        <v>1</v>
      </c>
      <c r="I20" s="22">
        <v>0</v>
      </c>
      <c r="J20" s="22">
        <v>0</v>
      </c>
      <c r="K20" s="22">
        <v>0</v>
      </c>
      <c r="L20" s="22">
        <v>0</v>
      </c>
      <c r="M20" s="22">
        <v>2</v>
      </c>
      <c r="N20" s="15">
        <f t="shared" si="0"/>
        <v>0.17647058823529413</v>
      </c>
      <c r="O20" s="22">
        <v>14</v>
      </c>
      <c r="P20" s="22">
        <v>0</v>
      </c>
      <c r="Q20" s="22">
        <v>1</v>
      </c>
    </row>
    <row r="21" spans="1:17" x14ac:dyDescent="0.6">
      <c r="A21" s="62" t="s">
        <v>309</v>
      </c>
      <c r="B21" s="42">
        <f t="shared" si="3"/>
        <v>3</v>
      </c>
      <c r="C21" s="43">
        <v>2</v>
      </c>
      <c r="D21" s="43">
        <v>1</v>
      </c>
      <c r="E21" s="43">
        <v>0</v>
      </c>
      <c r="F21" s="44">
        <f t="shared" si="1"/>
        <v>0.66666666666666663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15">
        <f t="shared" si="0"/>
        <v>0</v>
      </c>
      <c r="O21" s="43">
        <v>2</v>
      </c>
      <c r="P21" s="43">
        <v>0</v>
      </c>
      <c r="Q21" s="43">
        <v>1</v>
      </c>
    </row>
    <row r="22" spans="1:17" x14ac:dyDescent="0.6">
      <c r="A22" s="62" t="s">
        <v>310</v>
      </c>
      <c r="B22" s="42">
        <f t="shared" si="3"/>
        <v>3</v>
      </c>
      <c r="C22" s="43">
        <v>1</v>
      </c>
      <c r="D22" s="43">
        <v>2</v>
      </c>
      <c r="E22" s="43">
        <v>0</v>
      </c>
      <c r="F22" s="44">
        <f t="shared" si="1"/>
        <v>0.33333333333333331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1</v>
      </c>
      <c r="N22" s="15">
        <f t="shared" si="0"/>
        <v>0.33333333333333331</v>
      </c>
      <c r="O22" s="43">
        <v>2</v>
      </c>
      <c r="P22" s="43">
        <v>0</v>
      </c>
      <c r="Q22" s="43">
        <v>0</v>
      </c>
    </row>
    <row r="23" spans="1:17" x14ac:dyDescent="0.6">
      <c r="A23" s="62" t="s">
        <v>311</v>
      </c>
      <c r="B23" s="42">
        <f t="shared" si="3"/>
        <v>12</v>
      </c>
      <c r="C23" s="43">
        <v>8</v>
      </c>
      <c r="D23" s="43">
        <v>4</v>
      </c>
      <c r="E23" s="43">
        <v>0</v>
      </c>
      <c r="F23" s="44">
        <f t="shared" si="1"/>
        <v>0.66666666666666663</v>
      </c>
      <c r="G23" s="43">
        <v>0</v>
      </c>
      <c r="H23" s="43">
        <v>1</v>
      </c>
      <c r="I23" s="43">
        <v>0</v>
      </c>
      <c r="J23" s="43">
        <v>0</v>
      </c>
      <c r="K23" s="43">
        <v>0</v>
      </c>
      <c r="L23" s="43">
        <v>0</v>
      </c>
      <c r="M23" s="43">
        <v>1</v>
      </c>
      <c r="N23" s="15">
        <f t="shared" si="0"/>
        <v>0.16666666666666666</v>
      </c>
      <c r="O23" s="43">
        <v>10</v>
      </c>
      <c r="P23" s="43">
        <v>0</v>
      </c>
      <c r="Q23" s="43">
        <v>0</v>
      </c>
    </row>
    <row r="24" spans="1:17" x14ac:dyDescent="0.6">
      <c r="A24" s="16" t="s">
        <v>421</v>
      </c>
      <c r="B24" s="42">
        <v>8</v>
      </c>
      <c r="C24" s="43">
        <v>8</v>
      </c>
      <c r="D24" s="43">
        <v>0</v>
      </c>
      <c r="E24" s="43">
        <v>0</v>
      </c>
      <c r="F24" s="45">
        <f t="shared" si="1"/>
        <v>1</v>
      </c>
      <c r="G24" s="43">
        <v>0</v>
      </c>
      <c r="H24" s="43">
        <v>3</v>
      </c>
      <c r="I24" s="43">
        <v>0</v>
      </c>
      <c r="J24" s="43">
        <v>1</v>
      </c>
      <c r="K24" s="43">
        <v>1</v>
      </c>
      <c r="L24" s="43">
        <v>0</v>
      </c>
      <c r="M24" s="43">
        <v>0</v>
      </c>
      <c r="N24" s="20">
        <f t="shared" si="0"/>
        <v>0.7142857142857143</v>
      </c>
      <c r="O24" s="38">
        <v>2</v>
      </c>
      <c r="P24" s="38">
        <v>1</v>
      </c>
      <c r="Q24" s="38">
        <v>0</v>
      </c>
    </row>
    <row r="25" spans="1:17" x14ac:dyDescent="0.6">
      <c r="A25" s="18" t="s">
        <v>422</v>
      </c>
      <c r="B25" s="40">
        <f>C25+D25</f>
        <v>447</v>
      </c>
      <c r="C25" s="40">
        <f>C8+C9+C10+C11+C12+C13+C14+C15+C20+C24</f>
        <v>282</v>
      </c>
      <c r="D25" s="40">
        <f>D8+D9+D10+D11+D12+D13+D14+D15+D20+D24</f>
        <v>165</v>
      </c>
      <c r="E25" s="40">
        <f>E8+E9+E10+E11+E12+E13+E14+E15+E20+E24</f>
        <v>0</v>
      </c>
      <c r="F25" s="47">
        <f t="shared" si="1"/>
        <v>0.63087248322147649</v>
      </c>
      <c r="G25" s="40">
        <f>G8+G9+G10+G11+G12+G13+G14+G15+G20+G24</f>
        <v>0</v>
      </c>
      <c r="H25" s="40">
        <f t="shared" ref="H25:L25" si="4">H8+H9+H10+H11+H12+H13+H14+H15+H20+H24</f>
        <v>20</v>
      </c>
      <c r="I25" s="40">
        <f>I8+I9+I10+I11+I12+I13+I14+I15+I20+I24</f>
        <v>22</v>
      </c>
      <c r="J25" s="40">
        <f t="shared" si="4"/>
        <v>23</v>
      </c>
      <c r="K25" s="40">
        <f t="shared" si="4"/>
        <v>6</v>
      </c>
      <c r="L25" s="40">
        <f t="shared" si="4"/>
        <v>0</v>
      </c>
      <c r="M25" s="40">
        <f>M8+M9+M10+M11+M12+M13+M14+M15+M20+M24</f>
        <v>15</v>
      </c>
      <c r="N25" s="15">
        <f t="shared" si="0"/>
        <v>0.21717171717171718</v>
      </c>
      <c r="O25" s="28">
        <f>O8+O9+O10+O11+O12+O13+O14+O15+O20+O24</f>
        <v>310</v>
      </c>
      <c r="P25" s="28">
        <f>P8+P9+P10+P11+P12+P13+P14+P15+P20+P24</f>
        <v>22</v>
      </c>
      <c r="Q25" s="28">
        <f>Q8+Q9+Q10+Q11+Q12+Q13+Q14+Q15+Q20+Q24</f>
        <v>29</v>
      </c>
    </row>
    <row r="26" spans="1:17" x14ac:dyDescent="0.6">
      <c r="A26" s="21" t="s">
        <v>138</v>
      </c>
      <c r="B26" s="28">
        <f>C26+D26+E26</f>
        <v>2</v>
      </c>
      <c r="C26" s="22">
        <v>2</v>
      </c>
      <c r="D26" s="22">
        <v>0</v>
      </c>
      <c r="E26" s="22">
        <v>0</v>
      </c>
      <c r="F26" s="44">
        <f t="shared" si="1"/>
        <v>1</v>
      </c>
      <c r="G26" s="22">
        <v>0</v>
      </c>
      <c r="H26" s="22">
        <v>0</v>
      </c>
      <c r="I26" s="22">
        <v>0</v>
      </c>
      <c r="J26" s="22">
        <v>0</v>
      </c>
      <c r="K26" s="22">
        <v>0</v>
      </c>
      <c r="L26" s="22">
        <v>0</v>
      </c>
      <c r="M26" s="22">
        <v>0</v>
      </c>
      <c r="N26" s="15">
        <f t="shared" si="0"/>
        <v>0</v>
      </c>
      <c r="O26" s="22">
        <v>2</v>
      </c>
      <c r="P26" s="22">
        <v>0</v>
      </c>
      <c r="Q26" s="22">
        <v>0</v>
      </c>
    </row>
    <row r="27" spans="1:17" x14ac:dyDescent="0.6">
      <c r="A27" s="21" t="s">
        <v>176</v>
      </c>
      <c r="B27" s="28">
        <f>C27+D27+E27</f>
        <v>8</v>
      </c>
      <c r="C27" s="22">
        <v>6</v>
      </c>
      <c r="D27" s="22">
        <v>2</v>
      </c>
      <c r="E27" s="22">
        <v>0</v>
      </c>
      <c r="F27" s="44">
        <f t="shared" si="1"/>
        <v>0.75</v>
      </c>
      <c r="G27" s="22">
        <v>0</v>
      </c>
      <c r="H27" s="22">
        <v>1</v>
      </c>
      <c r="I27" s="22">
        <v>1</v>
      </c>
      <c r="J27" s="22">
        <v>2</v>
      </c>
      <c r="K27" s="22">
        <v>0</v>
      </c>
      <c r="L27" s="22">
        <v>0</v>
      </c>
      <c r="M27" s="22">
        <v>0</v>
      </c>
      <c r="N27" s="15">
        <f t="shared" si="0"/>
        <v>0.5</v>
      </c>
      <c r="O27" s="22">
        <v>4</v>
      </c>
      <c r="P27" s="22">
        <v>0</v>
      </c>
      <c r="Q27" s="22">
        <v>0</v>
      </c>
    </row>
    <row r="28" spans="1:17" x14ac:dyDescent="0.6">
      <c r="A28" s="21" t="s">
        <v>423</v>
      </c>
      <c r="B28" s="24">
        <f>C28+D28+E28</f>
        <v>3</v>
      </c>
      <c r="C28" s="38">
        <v>2</v>
      </c>
      <c r="D28" s="38">
        <v>1</v>
      </c>
      <c r="E28" s="38">
        <v>0</v>
      </c>
      <c r="F28" s="45">
        <f t="shared" si="1"/>
        <v>0.66666666666666663</v>
      </c>
      <c r="G28" s="38">
        <v>0</v>
      </c>
      <c r="H28" s="38">
        <v>0</v>
      </c>
      <c r="I28" s="38">
        <v>0</v>
      </c>
      <c r="J28" s="38">
        <v>2</v>
      </c>
      <c r="K28" s="38">
        <v>0</v>
      </c>
      <c r="L28" s="38">
        <v>0</v>
      </c>
      <c r="M28" s="38">
        <v>0</v>
      </c>
      <c r="N28" s="20">
        <f t="shared" si="0"/>
        <v>0.66666666666666663</v>
      </c>
      <c r="O28" s="38">
        <v>1</v>
      </c>
      <c r="P28" s="38">
        <v>0</v>
      </c>
      <c r="Q28" s="38">
        <v>0</v>
      </c>
    </row>
    <row r="29" spans="1:17" x14ac:dyDescent="0.6">
      <c r="A29" s="18" t="s">
        <v>38</v>
      </c>
      <c r="B29" s="28">
        <f>C29+D29+E29</f>
        <v>13</v>
      </c>
      <c r="C29" s="28">
        <f>SUM(C26:C28)</f>
        <v>10</v>
      </c>
      <c r="D29" s="28">
        <f>SUM(D26:D28)</f>
        <v>3</v>
      </c>
      <c r="E29" s="28">
        <f>SUM(E26:E28)</f>
        <v>0</v>
      </c>
      <c r="F29" s="72">
        <f t="shared" si="1"/>
        <v>0.76923076923076927</v>
      </c>
      <c r="G29" s="40">
        <f t="shared" ref="G29:M29" si="5">SUM(G26:G28)</f>
        <v>0</v>
      </c>
      <c r="H29" s="40">
        <f t="shared" si="5"/>
        <v>1</v>
      </c>
      <c r="I29" s="40">
        <f t="shared" si="5"/>
        <v>1</v>
      </c>
      <c r="J29" s="40">
        <f t="shared" si="5"/>
        <v>4</v>
      </c>
      <c r="K29" s="40">
        <f t="shared" si="5"/>
        <v>0</v>
      </c>
      <c r="L29" s="40">
        <f t="shared" si="5"/>
        <v>0</v>
      </c>
      <c r="M29" s="40">
        <f t="shared" si="5"/>
        <v>0</v>
      </c>
      <c r="N29" s="15">
        <f t="shared" si="0"/>
        <v>0.46153846153846156</v>
      </c>
      <c r="O29" s="40">
        <f>SUM(O26:O28)</f>
        <v>7</v>
      </c>
      <c r="P29" s="40">
        <f>SUM(P26:P28)</f>
        <v>0</v>
      </c>
      <c r="Q29" s="40">
        <f>SUM(Q26:Q28)</f>
        <v>0</v>
      </c>
    </row>
    <row r="30" spans="1:17" x14ac:dyDescent="0.6">
      <c r="A30" s="17" t="s">
        <v>424</v>
      </c>
      <c r="B30" s="28">
        <f>C30+D30+E30</f>
        <v>557</v>
      </c>
      <c r="C30" s="28">
        <f>C7+C25+C29</f>
        <v>374</v>
      </c>
      <c r="D30" s="28">
        <f>D7+D25+D29</f>
        <v>183</v>
      </c>
      <c r="E30" s="28">
        <f>E7+E25+E29</f>
        <v>0</v>
      </c>
      <c r="F30" s="47">
        <f t="shared" si="1"/>
        <v>0.6714542190305206</v>
      </c>
      <c r="G30" s="28">
        <f t="shared" ref="G30:M30" si="6">G7+G25+G29</f>
        <v>1</v>
      </c>
      <c r="H30" s="28">
        <f t="shared" si="6"/>
        <v>31</v>
      </c>
      <c r="I30" s="28">
        <f t="shared" si="6"/>
        <v>29</v>
      </c>
      <c r="J30" s="28">
        <f t="shared" si="6"/>
        <v>39</v>
      </c>
      <c r="K30" s="28">
        <f t="shared" si="6"/>
        <v>6</v>
      </c>
      <c r="L30" s="28">
        <f t="shared" si="6"/>
        <v>0</v>
      </c>
      <c r="M30" s="28">
        <f t="shared" si="6"/>
        <v>23</v>
      </c>
      <c r="N30" s="15">
        <f t="shared" si="0"/>
        <v>0.26219512195121952</v>
      </c>
      <c r="O30" s="28">
        <f>O7+O25+O29</f>
        <v>363</v>
      </c>
      <c r="P30" s="28">
        <f>P7+P25+P29</f>
        <v>33</v>
      </c>
      <c r="Q30" s="28">
        <f>Q7+Q25+Q29</f>
        <v>32</v>
      </c>
    </row>
    <row r="31" spans="1:17" x14ac:dyDescent="0.6">
      <c r="A31" s="65" t="s">
        <v>178</v>
      </c>
      <c r="B31" s="28"/>
      <c r="C31" s="28"/>
      <c r="D31" s="28"/>
      <c r="E31" s="28"/>
      <c r="F31" s="15"/>
      <c r="G31" s="28"/>
      <c r="H31" s="28"/>
      <c r="I31" s="28"/>
      <c r="J31" s="28"/>
      <c r="K31" s="28"/>
      <c r="L31" s="28"/>
      <c r="M31" s="28"/>
      <c r="N31" s="15" t="e">
        <f t="shared" si="0"/>
        <v>#DIV/0!</v>
      </c>
      <c r="O31" s="28"/>
      <c r="P31" s="28"/>
      <c r="Q31" s="28"/>
    </row>
    <row r="32" spans="1:17" x14ac:dyDescent="0.6">
      <c r="A32" s="16" t="s">
        <v>41</v>
      </c>
      <c r="B32" s="28">
        <f>C32+D32+E32</f>
        <v>3</v>
      </c>
      <c r="C32" s="22">
        <v>0</v>
      </c>
      <c r="D32" s="22">
        <v>3</v>
      </c>
      <c r="E32" s="43">
        <v>0</v>
      </c>
      <c r="F32" s="44">
        <f>C32/B32</f>
        <v>0</v>
      </c>
      <c r="G32" s="22">
        <v>0</v>
      </c>
      <c r="H32" s="22">
        <v>0</v>
      </c>
      <c r="I32" s="22">
        <v>0</v>
      </c>
      <c r="J32" s="22">
        <v>1</v>
      </c>
      <c r="K32" s="22">
        <v>0</v>
      </c>
      <c r="L32" s="22">
        <v>0</v>
      </c>
      <c r="M32" s="22">
        <v>0</v>
      </c>
      <c r="N32" s="15">
        <f t="shared" si="0"/>
        <v>0.33333333333333331</v>
      </c>
      <c r="O32" s="22">
        <v>2</v>
      </c>
      <c r="P32" s="22">
        <v>0</v>
      </c>
      <c r="Q32" s="22">
        <v>0</v>
      </c>
    </row>
    <row r="33" spans="1:17" x14ac:dyDescent="0.6">
      <c r="A33" s="16" t="s">
        <v>42</v>
      </c>
      <c r="B33" s="28">
        <f>C33+D33+E33</f>
        <v>53</v>
      </c>
      <c r="C33" s="22">
        <v>26</v>
      </c>
      <c r="D33" s="22">
        <v>27</v>
      </c>
      <c r="E33" s="22">
        <v>0</v>
      </c>
      <c r="F33" s="15">
        <f t="shared" ref="F33:F47" si="7">C33/B33</f>
        <v>0.49056603773584906</v>
      </c>
      <c r="G33" s="22">
        <v>0</v>
      </c>
      <c r="H33" s="22">
        <v>2</v>
      </c>
      <c r="I33" s="22">
        <v>2</v>
      </c>
      <c r="J33" s="22">
        <v>2</v>
      </c>
      <c r="K33" s="22">
        <v>0</v>
      </c>
      <c r="L33" s="22">
        <v>0</v>
      </c>
      <c r="M33" s="22">
        <v>1</v>
      </c>
      <c r="N33" s="15">
        <f t="shared" si="0"/>
        <v>0.17948717948717949</v>
      </c>
      <c r="O33" s="22">
        <v>32</v>
      </c>
      <c r="P33" s="22">
        <v>11</v>
      </c>
      <c r="Q33" s="22">
        <v>3</v>
      </c>
    </row>
    <row r="34" spans="1:17" x14ac:dyDescent="0.6">
      <c r="A34" s="62" t="s">
        <v>317</v>
      </c>
      <c r="B34" s="42">
        <f t="shared" si="3"/>
        <v>29</v>
      </c>
      <c r="C34" s="43">
        <v>15</v>
      </c>
      <c r="D34" s="43">
        <v>14</v>
      </c>
      <c r="E34" s="43">
        <v>0</v>
      </c>
      <c r="F34" s="44">
        <f t="shared" si="7"/>
        <v>0.51724137931034486</v>
      </c>
      <c r="G34" s="43">
        <v>0</v>
      </c>
      <c r="H34" s="43">
        <v>1</v>
      </c>
      <c r="I34" s="43">
        <v>1</v>
      </c>
      <c r="J34" s="43">
        <v>1</v>
      </c>
      <c r="K34" s="43">
        <v>0</v>
      </c>
      <c r="L34" s="43">
        <v>0</v>
      </c>
      <c r="M34" s="43">
        <v>0</v>
      </c>
      <c r="N34" s="15">
        <f t="shared" si="0"/>
        <v>0.125</v>
      </c>
      <c r="O34" s="43">
        <v>21</v>
      </c>
      <c r="P34" s="43">
        <v>4</v>
      </c>
      <c r="Q34" s="43">
        <v>1</v>
      </c>
    </row>
    <row r="35" spans="1:17" x14ac:dyDescent="0.6">
      <c r="A35" s="62" t="s">
        <v>318</v>
      </c>
      <c r="B35" s="42">
        <f t="shared" si="3"/>
        <v>24</v>
      </c>
      <c r="C35" s="43">
        <v>11</v>
      </c>
      <c r="D35" s="43">
        <v>13</v>
      </c>
      <c r="E35" s="43">
        <v>0</v>
      </c>
      <c r="F35" s="44">
        <f t="shared" si="7"/>
        <v>0.45833333333333331</v>
      </c>
      <c r="G35" s="43">
        <v>0</v>
      </c>
      <c r="H35" s="43">
        <v>1</v>
      </c>
      <c r="I35" s="43">
        <v>1</v>
      </c>
      <c r="J35" s="43">
        <v>1</v>
      </c>
      <c r="K35" s="43">
        <v>0</v>
      </c>
      <c r="L35" s="43">
        <v>0</v>
      </c>
      <c r="M35" s="43">
        <v>1</v>
      </c>
      <c r="N35" s="15">
        <f t="shared" si="0"/>
        <v>0.26666666666666666</v>
      </c>
      <c r="O35" s="43">
        <v>11</v>
      </c>
      <c r="P35" s="43">
        <v>7</v>
      </c>
      <c r="Q35" s="43">
        <v>2</v>
      </c>
    </row>
    <row r="36" spans="1:17" x14ac:dyDescent="0.6">
      <c r="A36" s="16" t="s">
        <v>180</v>
      </c>
      <c r="B36" s="28">
        <f t="shared" si="3"/>
        <v>4</v>
      </c>
      <c r="C36" s="22">
        <v>2</v>
      </c>
      <c r="D36" s="22">
        <v>2</v>
      </c>
      <c r="E36" s="22">
        <v>0</v>
      </c>
      <c r="F36" s="15">
        <f t="shared" si="7"/>
        <v>0.5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22">
        <v>0</v>
      </c>
      <c r="M36" s="22">
        <v>0</v>
      </c>
      <c r="N36" s="15">
        <f t="shared" si="0"/>
        <v>0</v>
      </c>
      <c r="O36" s="22">
        <v>2</v>
      </c>
      <c r="P36" s="22">
        <v>2</v>
      </c>
      <c r="Q36" s="22">
        <v>0</v>
      </c>
    </row>
    <row r="37" spans="1:17" x14ac:dyDescent="0.6">
      <c r="A37" s="16" t="s">
        <v>44</v>
      </c>
      <c r="B37" s="28">
        <f t="shared" si="3"/>
        <v>27</v>
      </c>
      <c r="C37" s="22">
        <v>13</v>
      </c>
      <c r="D37" s="22">
        <v>14</v>
      </c>
      <c r="E37" s="22">
        <v>0</v>
      </c>
      <c r="F37" s="15">
        <f t="shared" si="7"/>
        <v>0.48148148148148145</v>
      </c>
      <c r="G37" s="22">
        <v>0</v>
      </c>
      <c r="H37" s="22">
        <v>4</v>
      </c>
      <c r="I37" s="22">
        <v>0</v>
      </c>
      <c r="J37" s="22">
        <v>0</v>
      </c>
      <c r="K37" s="22">
        <v>0</v>
      </c>
      <c r="L37" s="22">
        <v>0</v>
      </c>
      <c r="M37" s="22">
        <v>1</v>
      </c>
      <c r="N37" s="15">
        <f t="shared" si="0"/>
        <v>0.27777777777777779</v>
      </c>
      <c r="O37" s="22">
        <v>13</v>
      </c>
      <c r="P37" s="22">
        <v>9</v>
      </c>
      <c r="Q37" s="22">
        <v>0</v>
      </c>
    </row>
    <row r="38" spans="1:17" x14ac:dyDescent="0.6">
      <c r="A38" s="62" t="s">
        <v>319</v>
      </c>
      <c r="B38" s="42">
        <f t="shared" si="3"/>
        <v>5</v>
      </c>
      <c r="C38" s="43">
        <v>3</v>
      </c>
      <c r="D38" s="43">
        <v>2</v>
      </c>
      <c r="E38" s="43">
        <v>0</v>
      </c>
      <c r="F38" s="44">
        <f t="shared" si="7"/>
        <v>0.6</v>
      </c>
      <c r="G38" s="43">
        <v>0</v>
      </c>
      <c r="H38" s="43">
        <v>0</v>
      </c>
      <c r="I38" s="43">
        <v>0</v>
      </c>
      <c r="J38" s="43">
        <v>0</v>
      </c>
      <c r="K38" s="43">
        <v>0</v>
      </c>
      <c r="L38" s="43">
        <v>0</v>
      </c>
      <c r="M38" s="43">
        <v>1</v>
      </c>
      <c r="N38" s="15">
        <f t="shared" si="0"/>
        <v>0.2</v>
      </c>
      <c r="O38" s="43">
        <v>4</v>
      </c>
      <c r="P38" s="43">
        <v>0</v>
      </c>
      <c r="Q38" s="43">
        <v>0</v>
      </c>
    </row>
    <row r="39" spans="1:17" x14ac:dyDescent="0.6">
      <c r="A39" s="62" t="s">
        <v>320</v>
      </c>
      <c r="B39" s="42">
        <f t="shared" si="3"/>
        <v>11</v>
      </c>
      <c r="C39" s="43">
        <v>9</v>
      </c>
      <c r="D39" s="43">
        <v>2</v>
      </c>
      <c r="E39" s="43">
        <v>0</v>
      </c>
      <c r="F39" s="44">
        <f>C39/B39</f>
        <v>0.81818181818181823</v>
      </c>
      <c r="G39" s="43">
        <v>0</v>
      </c>
      <c r="H39" s="43">
        <v>2</v>
      </c>
      <c r="I39" s="43">
        <v>0</v>
      </c>
      <c r="J39" s="43">
        <v>0</v>
      </c>
      <c r="K39" s="43">
        <v>0</v>
      </c>
      <c r="L39" s="43">
        <v>0</v>
      </c>
      <c r="M39" s="43">
        <v>0</v>
      </c>
      <c r="N39" s="15">
        <f t="shared" si="0"/>
        <v>0.25</v>
      </c>
      <c r="O39" s="43">
        <v>6</v>
      </c>
      <c r="P39" s="43">
        <v>3</v>
      </c>
      <c r="Q39" s="43">
        <v>0</v>
      </c>
    </row>
    <row r="40" spans="1:17" x14ac:dyDescent="0.6">
      <c r="A40" s="62" t="s">
        <v>321</v>
      </c>
      <c r="B40" s="42">
        <f t="shared" si="3"/>
        <v>1</v>
      </c>
      <c r="C40" s="43">
        <v>0</v>
      </c>
      <c r="D40" s="43">
        <v>1</v>
      </c>
      <c r="E40" s="43">
        <v>0</v>
      </c>
      <c r="F40" s="44">
        <f t="shared" si="7"/>
        <v>0</v>
      </c>
      <c r="G40" s="43">
        <v>0</v>
      </c>
      <c r="H40" s="43">
        <v>1</v>
      </c>
      <c r="I40" s="43">
        <v>0</v>
      </c>
      <c r="J40" s="43">
        <v>0</v>
      </c>
      <c r="K40" s="43">
        <v>0</v>
      </c>
      <c r="L40" s="43">
        <v>0</v>
      </c>
      <c r="M40" s="43">
        <v>0</v>
      </c>
      <c r="N40" s="15">
        <f t="shared" si="0"/>
        <v>1</v>
      </c>
      <c r="O40" s="43">
        <v>0</v>
      </c>
      <c r="P40" s="43">
        <v>0</v>
      </c>
      <c r="Q40" s="43">
        <v>0</v>
      </c>
    </row>
    <row r="41" spans="1:17" x14ac:dyDescent="0.6">
      <c r="A41" s="62" t="s">
        <v>322</v>
      </c>
      <c r="B41" s="42">
        <f t="shared" si="3"/>
        <v>7</v>
      </c>
      <c r="C41" s="43">
        <v>1</v>
      </c>
      <c r="D41" s="43">
        <v>6</v>
      </c>
      <c r="E41" s="43">
        <v>0</v>
      </c>
      <c r="F41" s="44">
        <f t="shared" si="7"/>
        <v>0.14285714285714285</v>
      </c>
      <c r="G41" s="43">
        <v>0</v>
      </c>
      <c r="H41" s="43">
        <v>0</v>
      </c>
      <c r="I41" s="43">
        <v>0</v>
      </c>
      <c r="J41" s="43">
        <v>0</v>
      </c>
      <c r="K41" s="43">
        <v>0</v>
      </c>
      <c r="L41" s="43">
        <v>0</v>
      </c>
      <c r="M41" s="43">
        <v>0</v>
      </c>
      <c r="N41" s="15">
        <f t="shared" si="0"/>
        <v>0</v>
      </c>
      <c r="O41" s="43">
        <v>1</v>
      </c>
      <c r="P41" s="43">
        <v>6</v>
      </c>
      <c r="Q41" s="43">
        <v>0</v>
      </c>
    </row>
    <row r="42" spans="1:17" x14ac:dyDescent="0.6">
      <c r="A42" s="62" t="s">
        <v>323</v>
      </c>
      <c r="B42" s="42">
        <f t="shared" si="3"/>
        <v>3</v>
      </c>
      <c r="C42" s="43">
        <v>0</v>
      </c>
      <c r="D42" s="43">
        <v>3</v>
      </c>
      <c r="E42" s="43">
        <v>0</v>
      </c>
      <c r="F42" s="44">
        <f t="shared" si="7"/>
        <v>0</v>
      </c>
      <c r="G42" s="43">
        <v>0</v>
      </c>
      <c r="H42" s="43">
        <v>1</v>
      </c>
      <c r="I42" s="43">
        <v>0</v>
      </c>
      <c r="J42" s="43">
        <v>0</v>
      </c>
      <c r="K42" s="43">
        <v>0</v>
      </c>
      <c r="L42" s="43">
        <v>0</v>
      </c>
      <c r="M42" s="43">
        <v>0</v>
      </c>
      <c r="N42" s="15">
        <f t="shared" si="0"/>
        <v>0.33333333333333331</v>
      </c>
      <c r="O42" s="43">
        <v>2</v>
      </c>
      <c r="P42" s="43">
        <v>0</v>
      </c>
      <c r="Q42" s="43">
        <v>0</v>
      </c>
    </row>
    <row r="43" spans="1:17" x14ac:dyDescent="0.6">
      <c r="A43" s="16" t="s">
        <v>46</v>
      </c>
      <c r="B43" s="28">
        <f t="shared" si="3"/>
        <v>35</v>
      </c>
      <c r="C43" s="22">
        <v>11</v>
      </c>
      <c r="D43" s="22">
        <v>24</v>
      </c>
      <c r="E43" s="22">
        <v>0</v>
      </c>
      <c r="F43" s="15">
        <f t="shared" si="7"/>
        <v>0.31428571428571428</v>
      </c>
      <c r="G43" s="22">
        <v>0</v>
      </c>
      <c r="H43" s="22">
        <v>2</v>
      </c>
      <c r="I43" s="22">
        <v>1</v>
      </c>
      <c r="J43" s="22">
        <v>0</v>
      </c>
      <c r="K43" s="22">
        <v>0</v>
      </c>
      <c r="L43" s="22">
        <v>0</v>
      </c>
      <c r="M43" s="22">
        <v>0</v>
      </c>
      <c r="N43" s="15">
        <f t="shared" si="0"/>
        <v>0.375</v>
      </c>
      <c r="O43" s="22">
        <v>5</v>
      </c>
      <c r="P43" s="22">
        <v>25</v>
      </c>
      <c r="Q43" s="22">
        <v>2</v>
      </c>
    </row>
    <row r="44" spans="1:17" x14ac:dyDescent="0.6">
      <c r="A44" s="16" t="s">
        <v>128</v>
      </c>
      <c r="B44" s="28">
        <f>C44+D44+E44</f>
        <v>25</v>
      </c>
      <c r="C44" s="22">
        <v>12</v>
      </c>
      <c r="D44" s="22">
        <v>13</v>
      </c>
      <c r="E44" s="22">
        <v>0</v>
      </c>
      <c r="F44" s="15">
        <f t="shared" si="7"/>
        <v>0.48</v>
      </c>
      <c r="G44" s="22">
        <v>0</v>
      </c>
      <c r="H44" s="22">
        <v>0</v>
      </c>
      <c r="I44" s="22">
        <v>0</v>
      </c>
      <c r="J44" s="22">
        <v>3</v>
      </c>
      <c r="K44" s="22">
        <v>0</v>
      </c>
      <c r="L44" s="22">
        <v>0</v>
      </c>
      <c r="M44" s="22">
        <v>1</v>
      </c>
      <c r="N44" s="15">
        <f t="shared" si="0"/>
        <v>0.30769230769230771</v>
      </c>
      <c r="O44" s="22">
        <v>9</v>
      </c>
      <c r="P44" s="22">
        <v>7</v>
      </c>
      <c r="Q44" s="22">
        <v>5</v>
      </c>
    </row>
    <row r="45" spans="1:17" x14ac:dyDescent="0.6">
      <c r="A45" s="62" t="s">
        <v>425</v>
      </c>
      <c r="B45" s="42">
        <f>C45+D45+E45</f>
        <v>21</v>
      </c>
      <c r="C45" s="43">
        <v>10</v>
      </c>
      <c r="D45" s="43">
        <v>11</v>
      </c>
      <c r="E45" s="43">
        <v>0</v>
      </c>
      <c r="F45" s="44">
        <f t="shared" si="7"/>
        <v>0.47619047619047616</v>
      </c>
      <c r="G45" s="43">
        <v>0</v>
      </c>
      <c r="H45" s="43">
        <v>0</v>
      </c>
      <c r="I45" s="43">
        <v>0</v>
      </c>
      <c r="J45" s="43">
        <v>0</v>
      </c>
      <c r="K45" s="43">
        <v>0</v>
      </c>
      <c r="L45" s="43">
        <v>0</v>
      </c>
      <c r="M45" s="43">
        <v>1</v>
      </c>
      <c r="N45" s="15">
        <f t="shared" si="0"/>
        <v>0.1</v>
      </c>
      <c r="O45" s="43">
        <v>9</v>
      </c>
      <c r="P45" s="43">
        <v>5</v>
      </c>
      <c r="Q45" s="43">
        <v>3</v>
      </c>
    </row>
    <row r="46" spans="1:17" x14ac:dyDescent="0.6">
      <c r="A46" s="16" t="s">
        <v>285</v>
      </c>
      <c r="B46" s="24">
        <f t="shared" si="3"/>
        <v>9</v>
      </c>
      <c r="C46" s="38">
        <v>5</v>
      </c>
      <c r="D46" s="38">
        <v>4</v>
      </c>
      <c r="E46" s="38">
        <v>0</v>
      </c>
      <c r="F46" s="20">
        <f t="shared" si="7"/>
        <v>0.55555555555555558</v>
      </c>
      <c r="G46" s="38">
        <v>0</v>
      </c>
      <c r="H46" s="38">
        <v>0</v>
      </c>
      <c r="I46" s="38">
        <v>0</v>
      </c>
      <c r="J46" s="38">
        <v>0</v>
      </c>
      <c r="K46" s="38">
        <v>0</v>
      </c>
      <c r="L46" s="38">
        <v>0</v>
      </c>
      <c r="M46" s="38">
        <v>1</v>
      </c>
      <c r="N46" s="20">
        <f t="shared" si="0"/>
        <v>0.125</v>
      </c>
      <c r="O46" s="38">
        <v>7</v>
      </c>
      <c r="P46" s="38">
        <v>0</v>
      </c>
      <c r="Q46" s="38">
        <v>1</v>
      </c>
    </row>
    <row r="47" spans="1:17" x14ac:dyDescent="0.6">
      <c r="A47" s="17" t="s">
        <v>420</v>
      </c>
      <c r="B47" s="28">
        <f>B33+B36+B37+B43+B44+B32+B46</f>
        <v>156</v>
      </c>
      <c r="C47" s="28">
        <f>C33+C36+C37+C43+C44+C32+C46</f>
        <v>69</v>
      </c>
      <c r="D47" s="28">
        <f>D33+D36+D37+D43+D44+D32+D46</f>
        <v>87</v>
      </c>
      <c r="E47" s="28">
        <f>E33+E36+E37+E43+E44+E46</f>
        <v>0</v>
      </c>
      <c r="F47" s="19">
        <f t="shared" si="7"/>
        <v>0.44230769230769229</v>
      </c>
      <c r="G47" s="28">
        <f t="shared" ref="G47:M47" si="8">G33+G36+G37+G43+G44+G32+G46</f>
        <v>0</v>
      </c>
      <c r="H47" s="28">
        <f t="shared" si="8"/>
        <v>8</v>
      </c>
      <c r="I47" s="28">
        <f t="shared" si="8"/>
        <v>3</v>
      </c>
      <c r="J47" s="28">
        <f t="shared" si="8"/>
        <v>6</v>
      </c>
      <c r="K47" s="28">
        <f t="shared" si="8"/>
        <v>0</v>
      </c>
      <c r="L47" s="28">
        <f t="shared" si="8"/>
        <v>0</v>
      </c>
      <c r="M47" s="28">
        <f t="shared" si="8"/>
        <v>4</v>
      </c>
      <c r="N47" s="15">
        <f t="shared" si="0"/>
        <v>0.23076923076923078</v>
      </c>
      <c r="O47" s="28">
        <f>O33+O36+O37+O43+O44+O32+O46</f>
        <v>70</v>
      </c>
      <c r="P47" s="28">
        <f>P33+P36+P37+P43+P44+P32+P46</f>
        <v>54</v>
      </c>
      <c r="Q47" s="28">
        <f>Q33+Q36+Q37+Q43+Q44+Q32+Q46</f>
        <v>11</v>
      </c>
    </row>
    <row r="48" spans="1:17" x14ac:dyDescent="0.6">
      <c r="A48" s="16" t="s">
        <v>48</v>
      </c>
      <c r="B48" s="28">
        <v>25</v>
      </c>
      <c r="C48" s="22">
        <v>7</v>
      </c>
      <c r="D48" s="22">
        <v>18</v>
      </c>
      <c r="E48" s="22">
        <v>0</v>
      </c>
      <c r="F48" s="15">
        <f t="shared" si="1"/>
        <v>0.28000000000000003</v>
      </c>
      <c r="G48" s="22">
        <v>0</v>
      </c>
      <c r="H48" s="22">
        <v>1</v>
      </c>
      <c r="I48" s="22">
        <v>0</v>
      </c>
      <c r="J48" s="22">
        <v>2</v>
      </c>
      <c r="K48" s="22">
        <v>0</v>
      </c>
      <c r="L48" s="22">
        <v>0</v>
      </c>
      <c r="M48" s="22">
        <v>0</v>
      </c>
      <c r="N48" s="15">
        <f t="shared" si="0"/>
        <v>0.17647058823529413</v>
      </c>
      <c r="O48" s="22">
        <v>14</v>
      </c>
      <c r="P48" s="22">
        <v>8</v>
      </c>
      <c r="Q48" s="22">
        <v>0</v>
      </c>
    </row>
    <row r="49" spans="1:17" x14ac:dyDescent="0.6">
      <c r="A49" s="16" t="s">
        <v>49</v>
      </c>
      <c r="B49" s="28">
        <f t="shared" si="3"/>
        <v>11</v>
      </c>
      <c r="C49" s="22">
        <v>8</v>
      </c>
      <c r="D49" s="22">
        <v>3</v>
      </c>
      <c r="E49" s="22">
        <v>0</v>
      </c>
      <c r="F49" s="15">
        <f t="shared" si="1"/>
        <v>0.72727272727272729</v>
      </c>
      <c r="G49" s="22">
        <v>0</v>
      </c>
      <c r="H49" s="22">
        <v>1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15">
        <f t="shared" si="0"/>
        <v>0.1</v>
      </c>
      <c r="O49" s="22">
        <v>9</v>
      </c>
      <c r="P49" s="22">
        <v>1</v>
      </c>
      <c r="Q49" s="22">
        <v>0</v>
      </c>
    </row>
    <row r="50" spans="1:17" x14ac:dyDescent="0.6">
      <c r="A50" s="16" t="s">
        <v>182</v>
      </c>
      <c r="B50" s="28">
        <f t="shared" si="3"/>
        <v>3</v>
      </c>
      <c r="C50" s="22">
        <v>2</v>
      </c>
      <c r="D50" s="22">
        <v>1</v>
      </c>
      <c r="E50" s="22">
        <v>0</v>
      </c>
      <c r="F50" s="15">
        <f t="shared" si="1"/>
        <v>0.66666666666666663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15">
        <f t="shared" si="0"/>
        <v>0</v>
      </c>
      <c r="O50" s="22">
        <v>3</v>
      </c>
      <c r="P50" s="22">
        <v>0</v>
      </c>
      <c r="Q50" s="22">
        <v>0</v>
      </c>
    </row>
    <row r="51" spans="1:17" x14ac:dyDescent="0.6">
      <c r="A51" s="16" t="s">
        <v>51</v>
      </c>
      <c r="B51" s="28">
        <f t="shared" si="3"/>
        <v>11</v>
      </c>
      <c r="C51" s="22">
        <v>5</v>
      </c>
      <c r="D51" s="22">
        <v>6</v>
      </c>
      <c r="E51" s="22">
        <v>0</v>
      </c>
      <c r="F51" s="15">
        <f t="shared" si="1"/>
        <v>0.45454545454545453</v>
      </c>
      <c r="G51" s="22">
        <v>0</v>
      </c>
      <c r="H51" s="22">
        <v>2</v>
      </c>
      <c r="I51" s="22">
        <v>1</v>
      </c>
      <c r="J51" s="22">
        <v>1</v>
      </c>
      <c r="K51" s="22">
        <v>0</v>
      </c>
      <c r="L51" s="22">
        <v>0</v>
      </c>
      <c r="M51" s="22">
        <v>0</v>
      </c>
      <c r="N51" s="15">
        <f t="shared" si="0"/>
        <v>0.44444444444444442</v>
      </c>
      <c r="O51" s="22">
        <v>5</v>
      </c>
      <c r="P51" s="22">
        <v>2</v>
      </c>
      <c r="Q51" s="22">
        <v>0</v>
      </c>
    </row>
    <row r="52" spans="1:17" x14ac:dyDescent="0.6">
      <c r="A52" s="62" t="s">
        <v>321</v>
      </c>
      <c r="B52" s="28">
        <f t="shared" si="3"/>
        <v>0</v>
      </c>
      <c r="C52" s="22">
        <v>0</v>
      </c>
      <c r="D52" s="22">
        <v>0</v>
      </c>
      <c r="E52" s="22">
        <v>0</v>
      </c>
      <c r="F52" s="15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15" t="e">
        <f t="shared" si="0"/>
        <v>#DIV/0!</v>
      </c>
      <c r="O52" s="22">
        <v>0</v>
      </c>
      <c r="P52" s="22">
        <v>0</v>
      </c>
      <c r="Q52" s="22">
        <v>0</v>
      </c>
    </row>
    <row r="53" spans="1:17" x14ac:dyDescent="0.6">
      <c r="A53" s="16" t="s">
        <v>52</v>
      </c>
      <c r="B53" s="28">
        <f t="shared" si="3"/>
        <v>127</v>
      </c>
      <c r="C53" s="22">
        <v>33</v>
      </c>
      <c r="D53" s="22">
        <v>94</v>
      </c>
      <c r="E53" s="22">
        <v>0</v>
      </c>
      <c r="F53" s="15">
        <f t="shared" si="1"/>
        <v>0.25984251968503935</v>
      </c>
      <c r="G53" s="22">
        <v>0</v>
      </c>
      <c r="H53" s="22">
        <v>11</v>
      </c>
      <c r="I53" s="22">
        <v>1</v>
      </c>
      <c r="J53" s="22">
        <v>0</v>
      </c>
      <c r="K53" s="22">
        <v>1</v>
      </c>
      <c r="L53" s="22">
        <v>0</v>
      </c>
      <c r="M53" s="22">
        <v>0</v>
      </c>
      <c r="N53" s="15">
        <f t="shared" si="0"/>
        <v>0.4642857142857143</v>
      </c>
      <c r="O53" s="22">
        <v>15</v>
      </c>
      <c r="P53" s="22">
        <v>97</v>
      </c>
      <c r="Q53" s="22">
        <v>2</v>
      </c>
    </row>
    <row r="54" spans="1:17" x14ac:dyDescent="0.6">
      <c r="A54" s="62" t="s">
        <v>412</v>
      </c>
      <c r="B54" s="28">
        <f t="shared" si="3"/>
        <v>4</v>
      </c>
      <c r="C54" s="22">
        <v>3</v>
      </c>
      <c r="D54" s="22">
        <v>1</v>
      </c>
      <c r="E54" s="22">
        <v>0</v>
      </c>
      <c r="F54" s="15">
        <f t="shared" si="1"/>
        <v>0.75</v>
      </c>
      <c r="G54" s="22">
        <v>0</v>
      </c>
      <c r="H54" s="22">
        <v>0</v>
      </c>
      <c r="I54" s="22">
        <v>0</v>
      </c>
      <c r="J54" s="22">
        <v>0</v>
      </c>
      <c r="K54" s="22">
        <v>0</v>
      </c>
      <c r="L54" s="22">
        <v>0</v>
      </c>
      <c r="M54" s="22">
        <v>0</v>
      </c>
      <c r="N54" s="15">
        <f t="shared" si="0"/>
        <v>0</v>
      </c>
      <c r="O54" s="22">
        <v>3</v>
      </c>
      <c r="P54" s="22">
        <v>0</v>
      </c>
      <c r="Q54" s="22">
        <v>1</v>
      </c>
    </row>
    <row r="55" spans="1:17" x14ac:dyDescent="0.6">
      <c r="A55" s="16" t="s">
        <v>130</v>
      </c>
      <c r="B55" s="28">
        <f t="shared" si="3"/>
        <v>19</v>
      </c>
      <c r="C55" s="22">
        <v>11</v>
      </c>
      <c r="D55" s="22">
        <v>8</v>
      </c>
      <c r="E55" s="22">
        <v>0</v>
      </c>
      <c r="F55" s="15">
        <f>C55/B55</f>
        <v>0.57894736842105265</v>
      </c>
      <c r="G55" s="22">
        <v>0</v>
      </c>
      <c r="H55" s="22">
        <v>0</v>
      </c>
      <c r="I55" s="22">
        <v>0</v>
      </c>
      <c r="J55" s="22">
        <v>1</v>
      </c>
      <c r="K55" s="22">
        <v>0</v>
      </c>
      <c r="L55" s="22">
        <v>0</v>
      </c>
      <c r="M55" s="22">
        <v>0</v>
      </c>
      <c r="N55" s="15">
        <f t="shared" si="0"/>
        <v>5.5555555555555552E-2</v>
      </c>
      <c r="O55" s="22">
        <v>17</v>
      </c>
      <c r="P55" s="22">
        <v>0</v>
      </c>
      <c r="Q55" s="22">
        <v>1</v>
      </c>
    </row>
    <row r="56" spans="1:17" x14ac:dyDescent="0.6">
      <c r="A56" s="73" t="s">
        <v>412</v>
      </c>
      <c r="B56" s="28">
        <f t="shared" si="3"/>
        <v>0</v>
      </c>
      <c r="C56" s="22">
        <v>0</v>
      </c>
      <c r="D56" s="22">
        <v>0</v>
      </c>
      <c r="E56" s="22">
        <v>0</v>
      </c>
      <c r="F56" s="15">
        <v>0</v>
      </c>
      <c r="G56" s="22">
        <v>0</v>
      </c>
      <c r="H56" s="22">
        <v>0</v>
      </c>
      <c r="I56" s="22">
        <v>0</v>
      </c>
      <c r="J56" s="22">
        <v>0</v>
      </c>
      <c r="K56" s="22">
        <v>0</v>
      </c>
      <c r="L56" s="22">
        <v>0</v>
      </c>
      <c r="M56" s="22">
        <v>0</v>
      </c>
      <c r="N56" s="15" t="e">
        <f t="shared" si="0"/>
        <v>#DIV/0!</v>
      </c>
      <c r="O56" s="22">
        <v>0</v>
      </c>
      <c r="P56" s="22">
        <v>0</v>
      </c>
      <c r="Q56" s="22">
        <v>0</v>
      </c>
    </row>
    <row r="57" spans="1:17" x14ac:dyDescent="0.6">
      <c r="A57" s="16" t="s">
        <v>286</v>
      </c>
      <c r="B57" s="28">
        <f>C57+D57+E57</f>
        <v>6</v>
      </c>
      <c r="C57" s="22">
        <v>4</v>
      </c>
      <c r="D57" s="22">
        <v>2</v>
      </c>
      <c r="E57" s="22">
        <v>0</v>
      </c>
      <c r="F57" s="15">
        <f t="shared" si="1"/>
        <v>0.66666666666666663</v>
      </c>
      <c r="G57" s="22">
        <v>0</v>
      </c>
      <c r="H57" s="22">
        <v>0</v>
      </c>
      <c r="I57" s="22">
        <v>1</v>
      </c>
      <c r="J57" s="22">
        <v>0</v>
      </c>
      <c r="K57" s="22">
        <v>0</v>
      </c>
      <c r="L57" s="22">
        <v>0</v>
      </c>
      <c r="M57" s="22">
        <v>1</v>
      </c>
      <c r="N57" s="15">
        <f t="shared" si="0"/>
        <v>0.33333333333333331</v>
      </c>
      <c r="O57" s="22">
        <v>4</v>
      </c>
      <c r="P57" s="22">
        <v>0</v>
      </c>
      <c r="Q57" s="22">
        <v>0</v>
      </c>
    </row>
    <row r="58" spans="1:17" x14ac:dyDescent="0.6">
      <c r="A58" s="16" t="s">
        <v>287</v>
      </c>
      <c r="B58" s="24">
        <f t="shared" si="3"/>
        <v>5</v>
      </c>
      <c r="C58" s="38">
        <v>3</v>
      </c>
      <c r="D58" s="38">
        <v>2</v>
      </c>
      <c r="E58" s="38">
        <v>0</v>
      </c>
      <c r="F58" s="15">
        <f>C58/B58</f>
        <v>0.6</v>
      </c>
      <c r="G58" s="38">
        <v>0</v>
      </c>
      <c r="H58" s="38">
        <v>0</v>
      </c>
      <c r="I58" s="38">
        <v>0</v>
      </c>
      <c r="J58" s="38">
        <v>0</v>
      </c>
      <c r="K58" s="38">
        <v>0</v>
      </c>
      <c r="L58" s="38">
        <v>0</v>
      </c>
      <c r="M58" s="38">
        <v>0</v>
      </c>
      <c r="N58" s="20">
        <f t="shared" si="0"/>
        <v>0</v>
      </c>
      <c r="O58" s="38">
        <v>5</v>
      </c>
      <c r="P58" s="38">
        <v>0</v>
      </c>
      <c r="Q58" s="38">
        <v>0</v>
      </c>
    </row>
    <row r="59" spans="1:17" x14ac:dyDescent="0.6">
      <c r="A59" s="18" t="s">
        <v>33</v>
      </c>
      <c r="B59" s="40">
        <f>B48+B49+B50+B51+B53+B55+B57+B58</f>
        <v>207</v>
      </c>
      <c r="C59" s="40">
        <f>C48+C49+C50+C51+C53+C55+C57+C58</f>
        <v>73</v>
      </c>
      <c r="D59" s="40">
        <f>D48+D49+D50+D51+D53+D55+D58+D57</f>
        <v>134</v>
      </c>
      <c r="E59" s="52">
        <f>E48+E49+E50+E51+E53+E55+E57+E58</f>
        <v>0</v>
      </c>
      <c r="F59" s="49">
        <f>C59/B59</f>
        <v>0.35265700483091789</v>
      </c>
      <c r="G59" s="52">
        <f>G48+G49+G50+G51+G53+G55+G58+G57</f>
        <v>0</v>
      </c>
      <c r="H59" s="52">
        <f>H48+H49+H50+H51+H53+H55+H58+H57</f>
        <v>15</v>
      </c>
      <c r="I59" s="52">
        <f>I48+I49+I50+I51+I53+I55+I58+I57</f>
        <v>3</v>
      </c>
      <c r="J59" s="52">
        <f>J48+J49+J50+J51+J53+J55+J58+J57</f>
        <v>4</v>
      </c>
      <c r="K59" s="52">
        <f>K48+K49+K50+K51+K53+K55+K58+K57</f>
        <v>1</v>
      </c>
      <c r="L59" s="52">
        <f>L48+L49+L50+L51+L53+L55+L57+L58</f>
        <v>0</v>
      </c>
      <c r="M59" s="52">
        <f>M48+M49+M50+M51+M53+M55+M57+M58</f>
        <v>1</v>
      </c>
      <c r="N59" s="15">
        <f t="shared" si="0"/>
        <v>0.25</v>
      </c>
      <c r="O59" s="52">
        <f>O48+O49+O50+O51+O53+O55+O57+O58</f>
        <v>72</v>
      </c>
      <c r="P59" s="52">
        <f>P48+P49+P50+P51+P53+P55+P57+P58</f>
        <v>108</v>
      </c>
      <c r="Q59" s="52">
        <f>Q48+Q49+Q50+Q51+Q53+Q55+Q57+Q58</f>
        <v>3</v>
      </c>
    </row>
    <row r="60" spans="1:17" x14ac:dyDescent="0.6">
      <c r="A60" s="21" t="s">
        <v>325</v>
      </c>
      <c r="B60" s="28">
        <v>0</v>
      </c>
      <c r="C60" s="22">
        <v>0</v>
      </c>
      <c r="D60" s="22">
        <v>0</v>
      </c>
      <c r="E60" s="22">
        <v>0</v>
      </c>
      <c r="F60" s="15">
        <v>0</v>
      </c>
      <c r="G60" s="39">
        <v>0</v>
      </c>
      <c r="H60" s="39">
        <v>0</v>
      </c>
      <c r="I60" s="39">
        <v>0</v>
      </c>
      <c r="J60" s="39">
        <v>0</v>
      </c>
      <c r="K60" s="39">
        <v>0</v>
      </c>
      <c r="L60" s="39">
        <v>0</v>
      </c>
      <c r="M60" s="39">
        <v>0</v>
      </c>
      <c r="N60" s="15" t="e">
        <f t="shared" si="0"/>
        <v>#DIV/0!</v>
      </c>
      <c r="O60" s="39">
        <v>0</v>
      </c>
      <c r="P60" s="39">
        <v>0</v>
      </c>
      <c r="Q60" s="39">
        <v>0</v>
      </c>
    </row>
    <row r="61" spans="1:17" x14ac:dyDescent="0.6">
      <c r="A61" s="21" t="s">
        <v>288</v>
      </c>
      <c r="B61" s="24">
        <v>0</v>
      </c>
      <c r="C61" s="38">
        <v>0</v>
      </c>
      <c r="D61" s="38">
        <v>0</v>
      </c>
      <c r="E61" s="38">
        <v>0</v>
      </c>
      <c r="F61" s="20">
        <v>0</v>
      </c>
      <c r="G61" s="37">
        <v>0</v>
      </c>
      <c r="H61" s="37">
        <v>0</v>
      </c>
      <c r="I61" s="37">
        <v>0</v>
      </c>
      <c r="J61" s="37">
        <v>0</v>
      </c>
      <c r="K61" s="37">
        <v>0</v>
      </c>
      <c r="L61" s="37">
        <v>0</v>
      </c>
      <c r="M61" s="37"/>
      <c r="N61" s="20" t="e">
        <f t="shared" si="0"/>
        <v>#DIV/0!</v>
      </c>
      <c r="O61" s="37">
        <v>0</v>
      </c>
      <c r="P61" s="37">
        <v>0</v>
      </c>
      <c r="Q61" s="37">
        <v>0</v>
      </c>
    </row>
    <row r="62" spans="1:17" x14ac:dyDescent="0.6">
      <c r="A62" s="18" t="s">
        <v>38</v>
      </c>
      <c r="B62" s="28">
        <f>SUM(B60:B61)</f>
        <v>0</v>
      </c>
      <c r="C62" s="28">
        <f t="shared" ref="C62:E62" si="9">SUM(C60:C61)</f>
        <v>0</v>
      </c>
      <c r="D62" s="28">
        <f t="shared" si="9"/>
        <v>0</v>
      </c>
      <c r="E62" s="28">
        <f t="shared" si="9"/>
        <v>0</v>
      </c>
      <c r="F62" s="49">
        <v>0</v>
      </c>
      <c r="G62" s="27">
        <f>SUM(G60:G61)</f>
        <v>0</v>
      </c>
      <c r="H62" s="27">
        <f t="shared" ref="H62:M62" si="10">SUM(H60:H61)</f>
        <v>0</v>
      </c>
      <c r="I62" s="27">
        <f t="shared" si="10"/>
        <v>0</v>
      </c>
      <c r="J62" s="27">
        <f t="shared" si="10"/>
        <v>0</v>
      </c>
      <c r="K62" s="27">
        <f t="shared" si="10"/>
        <v>0</v>
      </c>
      <c r="L62" s="27">
        <f t="shared" si="10"/>
        <v>0</v>
      </c>
      <c r="M62" s="27">
        <f t="shared" si="10"/>
        <v>0</v>
      </c>
      <c r="N62" s="15" t="e">
        <f t="shared" si="0"/>
        <v>#DIV/0!</v>
      </c>
      <c r="O62" s="27">
        <f>SUM(O60:O61)</f>
        <v>0</v>
      </c>
      <c r="P62" s="27">
        <f>SUM(P60:P61)</f>
        <v>0</v>
      </c>
      <c r="Q62" s="27">
        <f>SUM(Q60:Q61)</f>
        <v>0</v>
      </c>
    </row>
    <row r="63" spans="1:17" x14ac:dyDescent="0.6">
      <c r="A63" s="17" t="s">
        <v>426</v>
      </c>
      <c r="B63" s="28">
        <f>B47+B59+B62</f>
        <v>363</v>
      </c>
      <c r="C63" s="28">
        <f>C47+C59+C62</f>
        <v>142</v>
      </c>
      <c r="D63" s="28">
        <f>D47+D59+D62</f>
        <v>221</v>
      </c>
      <c r="E63" s="28">
        <f>E47+E59+E62</f>
        <v>0</v>
      </c>
      <c r="F63" s="19">
        <f>C63/B63</f>
        <v>0.39118457300275483</v>
      </c>
      <c r="G63" s="28">
        <f t="shared" ref="G63:M63" si="11">G47+G59+G62</f>
        <v>0</v>
      </c>
      <c r="H63" s="28">
        <f t="shared" si="11"/>
        <v>23</v>
      </c>
      <c r="I63" s="28">
        <f t="shared" si="11"/>
        <v>6</v>
      </c>
      <c r="J63" s="28">
        <f t="shared" si="11"/>
        <v>10</v>
      </c>
      <c r="K63" s="28">
        <f t="shared" si="11"/>
        <v>1</v>
      </c>
      <c r="L63" s="28">
        <f t="shared" si="11"/>
        <v>0</v>
      </c>
      <c r="M63" s="28">
        <f t="shared" si="11"/>
        <v>5</v>
      </c>
      <c r="N63" s="15">
        <f t="shared" si="0"/>
        <v>0.24064171122994651</v>
      </c>
      <c r="O63" s="28">
        <f>O47+O59+O62</f>
        <v>142</v>
      </c>
      <c r="P63" s="28">
        <f>P47+P59+P62</f>
        <v>162</v>
      </c>
      <c r="Q63" s="28">
        <f>Q47+Q59+Q62</f>
        <v>14</v>
      </c>
    </row>
    <row r="64" spans="1:17" x14ac:dyDescent="0.6">
      <c r="A64" s="65" t="s">
        <v>327</v>
      </c>
      <c r="B64" s="28"/>
      <c r="C64" s="28"/>
      <c r="D64" s="28"/>
      <c r="E64" s="28"/>
      <c r="F64" s="19"/>
      <c r="G64" s="28"/>
      <c r="H64" s="28"/>
      <c r="I64" s="28"/>
      <c r="J64" s="28"/>
      <c r="K64" s="28"/>
      <c r="L64" s="28"/>
      <c r="M64" s="28"/>
      <c r="N64" s="15" t="e">
        <f t="shared" si="0"/>
        <v>#DIV/0!</v>
      </c>
      <c r="O64" s="28"/>
      <c r="P64" s="28"/>
      <c r="Q64" s="28"/>
    </row>
    <row r="65" spans="1:17" x14ac:dyDescent="0.6">
      <c r="A65" s="16" t="s">
        <v>184</v>
      </c>
      <c r="B65" s="28">
        <f t="shared" ref="B65:B73" si="12">C65+D65+E65</f>
        <v>28</v>
      </c>
      <c r="C65" s="22">
        <v>19</v>
      </c>
      <c r="D65" s="22">
        <v>9</v>
      </c>
      <c r="E65" s="22">
        <v>0</v>
      </c>
      <c r="F65" s="15">
        <f t="shared" ref="F65:F80" si="13">C65/B65</f>
        <v>0.6785714285714286</v>
      </c>
      <c r="G65" s="22">
        <v>0</v>
      </c>
      <c r="H65" s="22">
        <v>1</v>
      </c>
      <c r="I65" s="22">
        <v>1</v>
      </c>
      <c r="J65" s="22">
        <v>3</v>
      </c>
      <c r="K65" s="22">
        <v>0</v>
      </c>
      <c r="L65" s="22">
        <v>0</v>
      </c>
      <c r="M65" s="22">
        <v>1</v>
      </c>
      <c r="N65" s="15">
        <f t="shared" si="0"/>
        <v>0.46153846153846156</v>
      </c>
      <c r="O65" s="22">
        <v>7</v>
      </c>
      <c r="P65" s="22">
        <v>15</v>
      </c>
      <c r="Q65" s="21">
        <v>0</v>
      </c>
    </row>
    <row r="66" spans="1:17" x14ac:dyDescent="0.6">
      <c r="A66" s="62" t="s">
        <v>328</v>
      </c>
      <c r="B66" s="42">
        <f t="shared" si="12"/>
        <v>16</v>
      </c>
      <c r="C66" s="43">
        <v>10</v>
      </c>
      <c r="D66" s="43">
        <v>6</v>
      </c>
      <c r="E66" s="43">
        <v>0</v>
      </c>
      <c r="F66" s="44">
        <f t="shared" si="13"/>
        <v>0.625</v>
      </c>
      <c r="G66" s="43">
        <v>0</v>
      </c>
      <c r="H66" s="43">
        <v>0</v>
      </c>
      <c r="I66" s="43">
        <v>1</v>
      </c>
      <c r="J66" s="43">
        <v>3</v>
      </c>
      <c r="K66" s="43">
        <v>0</v>
      </c>
      <c r="L66" s="43">
        <v>0</v>
      </c>
      <c r="M66" s="43">
        <v>1</v>
      </c>
      <c r="N66" s="15">
        <f t="shared" si="0"/>
        <v>0.45454545454545453</v>
      </c>
      <c r="O66" s="43">
        <v>6</v>
      </c>
      <c r="P66" s="43">
        <v>5</v>
      </c>
      <c r="Q66" s="50">
        <v>1</v>
      </c>
    </row>
    <row r="67" spans="1:17" x14ac:dyDescent="0.6">
      <c r="A67" s="62" t="s">
        <v>329</v>
      </c>
      <c r="B67" s="42">
        <f t="shared" si="12"/>
        <v>12</v>
      </c>
      <c r="C67" s="43">
        <v>9</v>
      </c>
      <c r="D67" s="43">
        <v>3</v>
      </c>
      <c r="E67" s="43">
        <v>0</v>
      </c>
      <c r="F67" s="45">
        <f t="shared" si="13"/>
        <v>0.75</v>
      </c>
      <c r="G67" s="46">
        <v>0</v>
      </c>
      <c r="H67" s="46">
        <v>1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20">
        <f t="shared" si="0"/>
        <v>0.5</v>
      </c>
      <c r="O67" s="46">
        <v>1</v>
      </c>
      <c r="P67" s="46">
        <v>10</v>
      </c>
      <c r="Q67" s="51">
        <v>0</v>
      </c>
    </row>
    <row r="68" spans="1:17" x14ac:dyDescent="0.6">
      <c r="A68" s="18" t="s">
        <v>22</v>
      </c>
      <c r="B68" s="52">
        <f>C68+D68+E68</f>
        <v>28</v>
      </c>
      <c r="C68" s="52">
        <f>C65</f>
        <v>19</v>
      </c>
      <c r="D68" s="52">
        <f>D65</f>
        <v>9</v>
      </c>
      <c r="E68" s="52">
        <f>E65</f>
        <v>0</v>
      </c>
      <c r="F68" s="49">
        <f t="shared" si="13"/>
        <v>0.6785714285714286</v>
      </c>
      <c r="G68" s="52">
        <f t="shared" ref="G68:L68" si="14">G65</f>
        <v>0</v>
      </c>
      <c r="H68" s="52">
        <f t="shared" si="14"/>
        <v>1</v>
      </c>
      <c r="I68" s="52">
        <f t="shared" si="14"/>
        <v>1</v>
      </c>
      <c r="J68" s="52">
        <f>J65</f>
        <v>3</v>
      </c>
      <c r="K68" s="52">
        <f t="shared" si="14"/>
        <v>0</v>
      </c>
      <c r="L68" s="52">
        <f t="shared" si="14"/>
        <v>0</v>
      </c>
      <c r="M68" s="52">
        <f>M65</f>
        <v>1</v>
      </c>
      <c r="N68" s="15">
        <f t="shared" si="0"/>
        <v>0.46153846153846156</v>
      </c>
      <c r="O68" s="52">
        <f>O65</f>
        <v>7</v>
      </c>
      <c r="P68" s="52">
        <f>P65</f>
        <v>15</v>
      </c>
      <c r="Q68" s="27">
        <f>Q65</f>
        <v>0</v>
      </c>
    </row>
    <row r="69" spans="1:17" x14ac:dyDescent="0.6">
      <c r="A69" s="16" t="s">
        <v>56</v>
      </c>
      <c r="B69" s="28">
        <f t="shared" si="12"/>
        <v>100</v>
      </c>
      <c r="C69" s="22">
        <v>46</v>
      </c>
      <c r="D69" s="22">
        <v>54</v>
      </c>
      <c r="E69" s="22">
        <v>0</v>
      </c>
      <c r="F69" s="15">
        <f t="shared" si="13"/>
        <v>0.46</v>
      </c>
      <c r="G69" s="22">
        <v>0</v>
      </c>
      <c r="H69" s="22">
        <v>17</v>
      </c>
      <c r="I69" s="22">
        <v>4</v>
      </c>
      <c r="J69" s="22">
        <v>7</v>
      </c>
      <c r="K69" s="22">
        <v>0</v>
      </c>
      <c r="L69" s="22">
        <v>0</v>
      </c>
      <c r="M69" s="22">
        <v>3</v>
      </c>
      <c r="N69" s="15">
        <f t="shared" ref="N69:N130" si="15">(G69+H69+I69+J69+K69+L69+M69)/(G69+H69+I69+J69+K69+L69+M69+O69)</f>
        <v>0.41891891891891891</v>
      </c>
      <c r="O69" s="22">
        <v>43</v>
      </c>
      <c r="P69" s="22">
        <v>25</v>
      </c>
      <c r="Q69" s="22">
        <v>1</v>
      </c>
    </row>
    <row r="70" spans="1:17" x14ac:dyDescent="0.6">
      <c r="A70" s="16" t="s">
        <v>185</v>
      </c>
      <c r="B70" s="28">
        <f t="shared" si="12"/>
        <v>262</v>
      </c>
      <c r="C70" s="22">
        <v>115</v>
      </c>
      <c r="D70" s="22">
        <v>147</v>
      </c>
      <c r="E70" s="22">
        <v>0</v>
      </c>
      <c r="F70" s="15">
        <f t="shared" si="13"/>
        <v>0.43893129770992367</v>
      </c>
      <c r="G70" s="22">
        <v>0</v>
      </c>
      <c r="H70" s="22">
        <v>20</v>
      </c>
      <c r="I70" s="22">
        <v>10</v>
      </c>
      <c r="J70" s="22">
        <v>8</v>
      </c>
      <c r="K70" s="22">
        <v>3</v>
      </c>
      <c r="L70" s="22">
        <v>0</v>
      </c>
      <c r="M70" s="22">
        <v>3</v>
      </c>
      <c r="N70" s="15">
        <f t="shared" si="15"/>
        <v>0.23404255319148937</v>
      </c>
      <c r="O70" s="22">
        <v>144</v>
      </c>
      <c r="P70" s="22">
        <v>64</v>
      </c>
      <c r="Q70" s="22">
        <v>10</v>
      </c>
    </row>
    <row r="71" spans="1:17" x14ac:dyDescent="0.6">
      <c r="A71" s="16" t="s">
        <v>59</v>
      </c>
      <c r="B71" s="28">
        <f t="shared" si="12"/>
        <v>47</v>
      </c>
      <c r="C71" s="22">
        <v>21</v>
      </c>
      <c r="D71" s="22">
        <v>26</v>
      </c>
      <c r="E71" s="22">
        <v>0</v>
      </c>
      <c r="F71" s="15">
        <f t="shared" si="13"/>
        <v>0.44680851063829785</v>
      </c>
      <c r="G71" s="22">
        <v>0</v>
      </c>
      <c r="H71" s="22">
        <v>4</v>
      </c>
      <c r="I71" s="22">
        <v>0</v>
      </c>
      <c r="J71" s="22">
        <v>1</v>
      </c>
      <c r="K71" s="22">
        <v>0</v>
      </c>
      <c r="L71" s="22">
        <v>0</v>
      </c>
      <c r="M71" s="22">
        <v>0</v>
      </c>
      <c r="N71" s="15">
        <f t="shared" si="15"/>
        <v>0.29411764705882354</v>
      </c>
      <c r="O71" s="22">
        <v>12</v>
      </c>
      <c r="P71" s="22">
        <v>28</v>
      </c>
      <c r="Q71" s="22">
        <v>2</v>
      </c>
    </row>
    <row r="72" spans="1:17" x14ac:dyDescent="0.6">
      <c r="A72" s="16" t="s">
        <v>60</v>
      </c>
      <c r="B72" s="28">
        <f t="shared" si="12"/>
        <v>45</v>
      </c>
      <c r="C72" s="22">
        <v>23</v>
      </c>
      <c r="D72" s="22">
        <v>22</v>
      </c>
      <c r="E72" s="22">
        <v>0</v>
      </c>
      <c r="F72" s="15">
        <f t="shared" si="13"/>
        <v>0.51111111111111107</v>
      </c>
      <c r="G72" s="22">
        <v>0</v>
      </c>
      <c r="H72" s="22">
        <v>6</v>
      </c>
      <c r="I72" s="22">
        <v>0</v>
      </c>
      <c r="J72" s="22">
        <v>0</v>
      </c>
      <c r="K72" s="22">
        <v>0</v>
      </c>
      <c r="L72" s="22">
        <v>0</v>
      </c>
      <c r="M72" s="22">
        <v>1</v>
      </c>
      <c r="N72" s="15">
        <f t="shared" si="15"/>
        <v>0.4375</v>
      </c>
      <c r="O72" s="22">
        <v>9</v>
      </c>
      <c r="P72" s="22">
        <v>27</v>
      </c>
      <c r="Q72" s="22">
        <v>2</v>
      </c>
    </row>
    <row r="73" spans="1:17" x14ac:dyDescent="0.6">
      <c r="A73" s="16" t="s">
        <v>186</v>
      </c>
      <c r="B73" s="28">
        <f t="shared" si="12"/>
        <v>13</v>
      </c>
      <c r="C73" s="22">
        <v>10</v>
      </c>
      <c r="D73" s="22">
        <v>3</v>
      </c>
      <c r="E73" s="22">
        <v>0</v>
      </c>
      <c r="F73" s="20">
        <f t="shared" si="13"/>
        <v>0.76923076923076927</v>
      </c>
      <c r="G73" s="38">
        <v>0</v>
      </c>
      <c r="H73" s="38">
        <v>1</v>
      </c>
      <c r="I73" s="38">
        <v>1</v>
      </c>
      <c r="J73" s="38">
        <v>0</v>
      </c>
      <c r="K73" s="38">
        <v>0</v>
      </c>
      <c r="L73" s="38">
        <v>0</v>
      </c>
      <c r="M73" s="38">
        <v>0</v>
      </c>
      <c r="N73" s="20">
        <f t="shared" si="15"/>
        <v>0.5</v>
      </c>
      <c r="O73" s="38">
        <v>2</v>
      </c>
      <c r="P73" s="38">
        <v>9</v>
      </c>
      <c r="Q73" s="22">
        <v>0</v>
      </c>
    </row>
    <row r="74" spans="1:17" x14ac:dyDescent="0.6">
      <c r="A74" s="18" t="s">
        <v>33</v>
      </c>
      <c r="B74" s="52">
        <f>B69+B70+B71+B72+B73</f>
        <v>467</v>
      </c>
      <c r="C74" s="52">
        <f>C69+C70+C71+C72+C73</f>
        <v>215</v>
      </c>
      <c r="D74" s="52">
        <f>D69+D70+D71+D72+D73</f>
        <v>252</v>
      </c>
      <c r="E74" s="52">
        <f>E69+E70+E71+E72+E73</f>
        <v>0</v>
      </c>
      <c r="F74" s="49">
        <f t="shared" si="13"/>
        <v>0.46038543897216272</v>
      </c>
      <c r="G74" s="52">
        <f t="shared" ref="G74:M74" si="16">G69+G70+G71+G72+G73</f>
        <v>0</v>
      </c>
      <c r="H74" s="52">
        <f t="shared" si="16"/>
        <v>48</v>
      </c>
      <c r="I74" s="52">
        <f t="shared" si="16"/>
        <v>15</v>
      </c>
      <c r="J74" s="52">
        <f t="shared" si="16"/>
        <v>16</v>
      </c>
      <c r="K74" s="52">
        <f t="shared" si="16"/>
        <v>3</v>
      </c>
      <c r="L74" s="52">
        <f t="shared" si="16"/>
        <v>0</v>
      </c>
      <c r="M74" s="52">
        <f t="shared" si="16"/>
        <v>7</v>
      </c>
      <c r="N74" s="15">
        <f t="shared" si="15"/>
        <v>0.2976588628762542</v>
      </c>
      <c r="O74" s="52">
        <f>O69+O70+O71+O72+O73</f>
        <v>210</v>
      </c>
      <c r="P74" s="52">
        <f>P69+P70+P71+P72+P73</f>
        <v>153</v>
      </c>
      <c r="Q74" s="52">
        <f>Q69+Q70+Q71+Q72+Q73</f>
        <v>15</v>
      </c>
    </row>
    <row r="75" spans="1:17" x14ac:dyDescent="0.6">
      <c r="A75" s="21" t="s">
        <v>333</v>
      </c>
      <c r="B75" s="27">
        <f>C75+D75+E75</f>
        <v>14</v>
      </c>
      <c r="C75" s="39">
        <v>7</v>
      </c>
      <c r="D75" s="39">
        <v>7</v>
      </c>
      <c r="E75" s="39">
        <v>0</v>
      </c>
      <c r="F75" s="19">
        <f t="shared" si="13"/>
        <v>0.5</v>
      </c>
      <c r="G75" s="39">
        <v>0</v>
      </c>
      <c r="H75" s="39">
        <v>1</v>
      </c>
      <c r="I75" s="39">
        <v>1</v>
      </c>
      <c r="J75" s="39">
        <v>1</v>
      </c>
      <c r="K75" s="39">
        <v>0</v>
      </c>
      <c r="L75" s="39">
        <v>0</v>
      </c>
      <c r="M75" s="39">
        <v>0</v>
      </c>
      <c r="N75" s="15">
        <f t="shared" si="15"/>
        <v>0.42857142857142855</v>
      </c>
      <c r="O75" s="39">
        <v>4</v>
      </c>
      <c r="P75" s="39">
        <v>3</v>
      </c>
      <c r="Q75" s="39">
        <v>4</v>
      </c>
    </row>
    <row r="76" spans="1:17" x14ac:dyDescent="0.6">
      <c r="A76" s="21" t="s">
        <v>427</v>
      </c>
      <c r="B76" s="27">
        <f>C76+D76+E76</f>
        <v>5</v>
      </c>
      <c r="C76" s="39">
        <v>4</v>
      </c>
      <c r="D76" s="39">
        <v>1</v>
      </c>
      <c r="E76" s="39">
        <v>0</v>
      </c>
      <c r="F76" s="19">
        <f t="shared" si="13"/>
        <v>0.8</v>
      </c>
      <c r="G76" s="39">
        <v>0</v>
      </c>
      <c r="H76" s="39">
        <v>0</v>
      </c>
      <c r="I76" s="39">
        <v>0</v>
      </c>
      <c r="J76" s="39">
        <v>0</v>
      </c>
      <c r="K76" s="39">
        <v>0</v>
      </c>
      <c r="L76" s="39">
        <v>0</v>
      </c>
      <c r="M76" s="39">
        <v>1</v>
      </c>
      <c r="N76" s="15">
        <f t="shared" si="15"/>
        <v>0.2</v>
      </c>
      <c r="O76" s="39">
        <v>4</v>
      </c>
      <c r="P76" s="39">
        <v>0</v>
      </c>
      <c r="Q76" s="39">
        <v>0</v>
      </c>
    </row>
    <row r="77" spans="1:17" x14ac:dyDescent="0.6">
      <c r="A77" s="21" t="s">
        <v>428</v>
      </c>
      <c r="B77" s="27">
        <f>C77+D77+E77</f>
        <v>1</v>
      </c>
      <c r="C77" s="39">
        <v>1</v>
      </c>
      <c r="D77" s="39">
        <v>0</v>
      </c>
      <c r="E77" s="39">
        <v>0</v>
      </c>
      <c r="F77" s="19">
        <f>C77/B77</f>
        <v>1</v>
      </c>
      <c r="G77" s="39">
        <v>0</v>
      </c>
      <c r="H77" s="39">
        <v>0</v>
      </c>
      <c r="I77" s="39">
        <v>0</v>
      </c>
      <c r="J77" s="39">
        <v>0</v>
      </c>
      <c r="K77" s="39">
        <v>0</v>
      </c>
      <c r="L77" s="39">
        <v>0</v>
      </c>
      <c r="M77" s="39">
        <v>0</v>
      </c>
      <c r="N77" s="15">
        <f t="shared" si="15"/>
        <v>0</v>
      </c>
      <c r="O77" s="39">
        <v>1</v>
      </c>
      <c r="P77" s="39">
        <v>0</v>
      </c>
      <c r="Q77" s="39">
        <v>0</v>
      </c>
    </row>
    <row r="78" spans="1:17" x14ac:dyDescent="0.6">
      <c r="A78" s="21" t="s">
        <v>191</v>
      </c>
      <c r="B78" s="26">
        <f>C78+D78+E78</f>
        <v>8</v>
      </c>
      <c r="C78" s="37">
        <v>4</v>
      </c>
      <c r="D78" s="37">
        <v>4</v>
      </c>
      <c r="E78" s="37">
        <v>0</v>
      </c>
      <c r="F78" s="36">
        <f t="shared" si="13"/>
        <v>0.5</v>
      </c>
      <c r="G78" s="37">
        <v>0</v>
      </c>
      <c r="H78" s="37">
        <v>1</v>
      </c>
      <c r="I78" s="37">
        <v>0</v>
      </c>
      <c r="J78" s="37">
        <v>0</v>
      </c>
      <c r="K78" s="37">
        <v>0</v>
      </c>
      <c r="L78" s="37">
        <v>0</v>
      </c>
      <c r="M78" s="37">
        <v>0</v>
      </c>
      <c r="N78" s="20">
        <f t="shared" si="15"/>
        <v>0.14285714285714285</v>
      </c>
      <c r="O78" s="37">
        <v>6</v>
      </c>
      <c r="P78" s="37">
        <v>0</v>
      </c>
      <c r="Q78" s="37">
        <v>1</v>
      </c>
    </row>
    <row r="79" spans="1:17" x14ac:dyDescent="0.6">
      <c r="A79" s="18" t="s">
        <v>38</v>
      </c>
      <c r="B79" s="27">
        <f>C79+D79+E79</f>
        <v>28</v>
      </c>
      <c r="C79" s="27">
        <f t="shared" ref="C79:Q79" si="17">SUM(C75:C78)</f>
        <v>16</v>
      </c>
      <c r="D79" s="27">
        <f t="shared" si="17"/>
        <v>12</v>
      </c>
      <c r="E79" s="27">
        <f t="shared" si="17"/>
        <v>0</v>
      </c>
      <c r="F79" s="49">
        <f t="shared" si="13"/>
        <v>0.5714285714285714</v>
      </c>
      <c r="G79" s="27">
        <f t="shared" si="17"/>
        <v>0</v>
      </c>
      <c r="H79" s="27">
        <f t="shared" si="17"/>
        <v>2</v>
      </c>
      <c r="I79" s="27">
        <f t="shared" si="17"/>
        <v>1</v>
      </c>
      <c r="J79" s="27">
        <f t="shared" si="17"/>
        <v>1</v>
      </c>
      <c r="K79" s="27">
        <f t="shared" si="17"/>
        <v>0</v>
      </c>
      <c r="L79" s="27">
        <f t="shared" si="17"/>
        <v>0</v>
      </c>
      <c r="M79" s="27">
        <f>SUM(M75:M78)</f>
        <v>1</v>
      </c>
      <c r="N79" s="15">
        <f t="shared" si="15"/>
        <v>0.25</v>
      </c>
      <c r="O79" s="27">
        <f>SUM(O75:O78)</f>
        <v>15</v>
      </c>
      <c r="P79" s="27">
        <f t="shared" si="17"/>
        <v>3</v>
      </c>
      <c r="Q79" s="27">
        <f t="shared" si="17"/>
        <v>5</v>
      </c>
    </row>
    <row r="80" spans="1:17" x14ac:dyDescent="0.6">
      <c r="A80" s="18" t="s">
        <v>429</v>
      </c>
      <c r="B80" s="27">
        <f>B68+B74+B79</f>
        <v>523</v>
      </c>
      <c r="C80" s="27">
        <f>C68+C74+C79</f>
        <v>250</v>
      </c>
      <c r="D80" s="27">
        <f>D68+D74+D79</f>
        <v>273</v>
      </c>
      <c r="E80" s="27">
        <f>E68+E74+E79</f>
        <v>0</v>
      </c>
      <c r="F80" s="19">
        <f t="shared" si="13"/>
        <v>0.47801147227533458</v>
      </c>
      <c r="G80" s="27">
        <f t="shared" ref="G80:M80" si="18">G68+G74+G79</f>
        <v>0</v>
      </c>
      <c r="H80" s="27">
        <f t="shared" si="18"/>
        <v>51</v>
      </c>
      <c r="I80" s="27">
        <f t="shared" si="18"/>
        <v>17</v>
      </c>
      <c r="J80" s="27">
        <f t="shared" si="18"/>
        <v>20</v>
      </c>
      <c r="K80" s="27">
        <f t="shared" si="18"/>
        <v>3</v>
      </c>
      <c r="L80" s="27">
        <f t="shared" si="18"/>
        <v>0</v>
      </c>
      <c r="M80" s="27">
        <f t="shared" si="18"/>
        <v>9</v>
      </c>
      <c r="N80" s="15">
        <f t="shared" si="15"/>
        <v>0.30120481927710846</v>
      </c>
      <c r="O80" s="27">
        <f>O68+O74+O79</f>
        <v>232</v>
      </c>
      <c r="P80" s="27">
        <f>P68+P74+P79</f>
        <v>171</v>
      </c>
      <c r="Q80" s="27">
        <f>Q68+Q74+Q79</f>
        <v>20</v>
      </c>
    </row>
    <row r="81" spans="1:17" x14ac:dyDescent="0.6">
      <c r="A81" s="65" t="s">
        <v>65</v>
      </c>
      <c r="B81" s="28"/>
      <c r="N81" s="15" t="e">
        <f t="shared" si="15"/>
        <v>#DIV/0!</v>
      </c>
    </row>
    <row r="82" spans="1:17" x14ac:dyDescent="0.6">
      <c r="A82" s="16" t="s">
        <v>66</v>
      </c>
      <c r="B82" s="28">
        <f>C82+D82+E83</f>
        <v>5</v>
      </c>
      <c r="C82" s="22">
        <v>3</v>
      </c>
      <c r="D82" s="22">
        <v>2</v>
      </c>
      <c r="E82" s="21">
        <v>0</v>
      </c>
      <c r="F82" s="15">
        <f t="shared" ref="F82:F90" si="19">C82/B82</f>
        <v>0.6</v>
      </c>
      <c r="G82" s="22">
        <v>0</v>
      </c>
      <c r="H82" s="22">
        <v>0</v>
      </c>
      <c r="I82" s="22">
        <v>0</v>
      </c>
      <c r="J82" s="22">
        <v>0</v>
      </c>
      <c r="K82" s="22">
        <v>0</v>
      </c>
      <c r="L82" s="22">
        <v>0</v>
      </c>
      <c r="M82" s="22">
        <v>1</v>
      </c>
      <c r="N82" s="15">
        <f t="shared" si="15"/>
        <v>0.25</v>
      </c>
      <c r="O82" s="22">
        <v>3</v>
      </c>
      <c r="P82" s="22">
        <v>0</v>
      </c>
      <c r="Q82" s="22">
        <v>1</v>
      </c>
    </row>
    <row r="83" spans="1:17" x14ac:dyDescent="0.6">
      <c r="A83" s="16" t="s">
        <v>67</v>
      </c>
      <c r="B83" s="28">
        <f t="shared" ref="B83:B87" si="20">C83+D83+E83</f>
        <v>33</v>
      </c>
      <c r="C83" s="22">
        <v>30</v>
      </c>
      <c r="D83" s="22">
        <v>3</v>
      </c>
      <c r="E83" s="22">
        <v>0</v>
      </c>
      <c r="F83" s="15">
        <f t="shared" si="19"/>
        <v>0.90909090909090906</v>
      </c>
      <c r="G83" s="22">
        <v>0</v>
      </c>
      <c r="H83" s="22">
        <v>1</v>
      </c>
      <c r="I83" s="22">
        <v>3</v>
      </c>
      <c r="J83" s="22">
        <v>1</v>
      </c>
      <c r="K83" s="22">
        <v>0</v>
      </c>
      <c r="L83" s="22">
        <v>0</v>
      </c>
      <c r="M83" s="22">
        <v>0</v>
      </c>
      <c r="N83" s="15">
        <f t="shared" si="15"/>
        <v>0.25</v>
      </c>
      <c r="O83" s="22">
        <v>15</v>
      </c>
      <c r="P83" s="22">
        <v>11</v>
      </c>
      <c r="Q83" s="22">
        <v>2</v>
      </c>
    </row>
    <row r="84" spans="1:17" x14ac:dyDescent="0.6">
      <c r="A84" s="62" t="s">
        <v>337</v>
      </c>
      <c r="B84" s="42">
        <f t="shared" si="20"/>
        <v>6</v>
      </c>
      <c r="C84" s="43">
        <v>6</v>
      </c>
      <c r="D84" s="43">
        <v>0</v>
      </c>
      <c r="E84" s="43">
        <v>0</v>
      </c>
      <c r="F84" s="44">
        <f t="shared" si="19"/>
        <v>1</v>
      </c>
      <c r="G84" s="43">
        <v>0</v>
      </c>
      <c r="H84" s="43">
        <v>1</v>
      </c>
      <c r="I84" s="43">
        <v>1</v>
      </c>
      <c r="J84" s="43">
        <v>0</v>
      </c>
      <c r="K84" s="43">
        <v>0</v>
      </c>
      <c r="L84" s="43">
        <v>0</v>
      </c>
      <c r="M84" s="43">
        <v>0</v>
      </c>
      <c r="N84" s="15">
        <f t="shared" si="15"/>
        <v>0.4</v>
      </c>
      <c r="O84" s="43">
        <v>3</v>
      </c>
      <c r="P84" s="43">
        <v>1</v>
      </c>
      <c r="Q84" s="43">
        <v>0</v>
      </c>
    </row>
    <row r="85" spans="1:17" x14ac:dyDescent="0.6">
      <c r="A85" s="62" t="s">
        <v>338</v>
      </c>
      <c r="B85" s="42">
        <f t="shared" si="20"/>
        <v>5</v>
      </c>
      <c r="C85" s="43">
        <v>3</v>
      </c>
      <c r="D85" s="43">
        <v>2</v>
      </c>
      <c r="E85" s="43">
        <v>0</v>
      </c>
      <c r="F85" s="44">
        <f t="shared" si="19"/>
        <v>0.6</v>
      </c>
      <c r="G85" s="43">
        <v>0</v>
      </c>
      <c r="H85" s="43">
        <v>0</v>
      </c>
      <c r="I85" s="43">
        <v>0</v>
      </c>
      <c r="J85" s="43">
        <v>0</v>
      </c>
      <c r="K85" s="43">
        <v>0</v>
      </c>
      <c r="L85" s="43">
        <v>0</v>
      </c>
      <c r="M85" s="43">
        <v>0</v>
      </c>
      <c r="N85" s="15">
        <f t="shared" si="15"/>
        <v>0</v>
      </c>
      <c r="O85" s="43">
        <v>1</v>
      </c>
      <c r="P85" s="43">
        <v>3</v>
      </c>
      <c r="Q85" s="43">
        <v>1</v>
      </c>
    </row>
    <row r="86" spans="1:17" x14ac:dyDescent="0.6">
      <c r="A86" s="62" t="s">
        <v>339</v>
      </c>
      <c r="B86" s="42">
        <f t="shared" si="20"/>
        <v>7</v>
      </c>
      <c r="C86" s="43">
        <v>7</v>
      </c>
      <c r="D86" s="43">
        <v>0</v>
      </c>
      <c r="E86" s="43">
        <v>0</v>
      </c>
      <c r="F86" s="44">
        <f t="shared" si="19"/>
        <v>1</v>
      </c>
      <c r="G86" s="43">
        <v>0</v>
      </c>
      <c r="H86" s="43">
        <v>0</v>
      </c>
      <c r="I86" s="43">
        <v>1</v>
      </c>
      <c r="J86" s="43">
        <v>1</v>
      </c>
      <c r="K86" s="43">
        <v>0</v>
      </c>
      <c r="L86" s="43">
        <v>0</v>
      </c>
      <c r="M86" s="43">
        <v>0</v>
      </c>
      <c r="N86" s="15">
        <f t="shared" si="15"/>
        <v>0.2857142857142857</v>
      </c>
      <c r="O86" s="43">
        <v>5</v>
      </c>
      <c r="P86" s="43">
        <v>0</v>
      </c>
      <c r="Q86" s="43">
        <v>0</v>
      </c>
    </row>
    <row r="87" spans="1:17" x14ac:dyDescent="0.6">
      <c r="A87" s="62" t="s">
        <v>340</v>
      </c>
      <c r="B87" s="42">
        <f t="shared" si="20"/>
        <v>14</v>
      </c>
      <c r="C87" s="43">
        <v>13</v>
      </c>
      <c r="D87" s="43">
        <v>1</v>
      </c>
      <c r="E87" s="43">
        <v>0</v>
      </c>
      <c r="F87" s="44">
        <f t="shared" si="19"/>
        <v>0.9285714285714286</v>
      </c>
      <c r="G87" s="43">
        <v>0</v>
      </c>
      <c r="H87" s="43">
        <v>0</v>
      </c>
      <c r="I87" s="43">
        <v>1</v>
      </c>
      <c r="J87" s="43">
        <v>0</v>
      </c>
      <c r="K87" s="43">
        <v>0</v>
      </c>
      <c r="L87" s="43">
        <v>0</v>
      </c>
      <c r="M87" s="43">
        <v>0</v>
      </c>
      <c r="N87" s="15">
        <f t="shared" si="15"/>
        <v>0.14285714285714285</v>
      </c>
      <c r="O87" s="43">
        <v>6</v>
      </c>
      <c r="P87" s="43">
        <v>6</v>
      </c>
      <c r="Q87" s="43">
        <v>1</v>
      </c>
    </row>
    <row r="88" spans="1:17" x14ac:dyDescent="0.6">
      <c r="A88" s="62" t="s">
        <v>430</v>
      </c>
      <c r="B88" s="42">
        <v>0</v>
      </c>
      <c r="C88" s="43">
        <v>0</v>
      </c>
      <c r="D88" s="43">
        <v>0</v>
      </c>
      <c r="E88" s="43">
        <v>0</v>
      </c>
      <c r="F88" s="44">
        <v>0</v>
      </c>
      <c r="G88" s="43">
        <v>0</v>
      </c>
      <c r="H88" s="43">
        <v>0</v>
      </c>
      <c r="I88" s="43">
        <v>0</v>
      </c>
      <c r="J88" s="43">
        <v>0</v>
      </c>
      <c r="K88" s="43">
        <v>0</v>
      </c>
      <c r="L88" s="43">
        <v>0</v>
      </c>
      <c r="M88" s="43">
        <v>0</v>
      </c>
      <c r="N88" s="15" t="e">
        <f t="shared" si="15"/>
        <v>#DIV/0!</v>
      </c>
      <c r="O88" s="43">
        <v>0</v>
      </c>
      <c r="P88" s="43">
        <v>0</v>
      </c>
      <c r="Q88" s="43">
        <v>0</v>
      </c>
    </row>
    <row r="89" spans="1:17" x14ac:dyDescent="0.6">
      <c r="A89" s="16" t="s">
        <v>68</v>
      </c>
      <c r="B89" s="28">
        <f t="shared" ref="B89:B95" si="21">C89+D89+E89</f>
        <v>40</v>
      </c>
      <c r="C89" s="22">
        <v>37</v>
      </c>
      <c r="D89" s="22">
        <v>3</v>
      </c>
      <c r="E89" s="22">
        <v>0</v>
      </c>
      <c r="F89" s="15">
        <f t="shared" si="19"/>
        <v>0.92500000000000004</v>
      </c>
      <c r="G89" s="22">
        <v>0</v>
      </c>
      <c r="H89" s="22">
        <v>1</v>
      </c>
      <c r="I89" s="22">
        <v>4</v>
      </c>
      <c r="J89" s="22">
        <v>2</v>
      </c>
      <c r="K89" s="22">
        <v>0</v>
      </c>
      <c r="L89" s="22">
        <v>0</v>
      </c>
      <c r="M89" s="22">
        <v>1</v>
      </c>
      <c r="N89" s="15">
        <f t="shared" si="15"/>
        <v>0.2</v>
      </c>
      <c r="O89" s="22">
        <v>32</v>
      </c>
      <c r="P89" s="22">
        <v>0</v>
      </c>
      <c r="Q89" s="22">
        <v>0</v>
      </c>
    </row>
    <row r="90" spans="1:17" x14ac:dyDescent="0.6">
      <c r="A90" s="62" t="s">
        <v>341</v>
      </c>
      <c r="B90" s="48">
        <f t="shared" si="21"/>
        <v>25</v>
      </c>
      <c r="C90" s="46">
        <v>23</v>
      </c>
      <c r="D90" s="46">
        <v>2</v>
      </c>
      <c r="E90" s="46">
        <v>0</v>
      </c>
      <c r="F90" s="45">
        <f t="shared" si="19"/>
        <v>0.92</v>
      </c>
      <c r="G90" s="46">
        <v>0</v>
      </c>
      <c r="H90" s="46">
        <v>1</v>
      </c>
      <c r="I90" s="46">
        <v>3</v>
      </c>
      <c r="J90" s="46">
        <v>0</v>
      </c>
      <c r="K90" s="46">
        <v>0</v>
      </c>
      <c r="L90" s="46">
        <v>0</v>
      </c>
      <c r="M90" s="46">
        <v>1</v>
      </c>
      <c r="N90" s="20">
        <f t="shared" si="15"/>
        <v>0.2</v>
      </c>
      <c r="O90" s="46">
        <v>20</v>
      </c>
      <c r="P90" s="46">
        <v>0</v>
      </c>
      <c r="Q90" s="46">
        <v>0</v>
      </c>
    </row>
    <row r="91" spans="1:17" x14ac:dyDescent="0.6">
      <c r="A91" s="18" t="s">
        <v>420</v>
      </c>
      <c r="B91" s="40">
        <f t="shared" si="21"/>
        <v>78</v>
      </c>
      <c r="C91" s="52">
        <f>C82+C83+C89</f>
        <v>70</v>
      </c>
      <c r="D91" s="52">
        <f>D82+D83+D89</f>
        <v>8</v>
      </c>
      <c r="E91" s="52">
        <f>E82+E83+E89</f>
        <v>0</v>
      </c>
      <c r="F91" s="49">
        <f>C91/B91</f>
        <v>0.89743589743589747</v>
      </c>
      <c r="G91" s="52">
        <f t="shared" ref="G91:M91" si="22">G82+G83+G89</f>
        <v>0</v>
      </c>
      <c r="H91" s="52">
        <f t="shared" si="22"/>
        <v>2</v>
      </c>
      <c r="I91" s="52">
        <f t="shared" si="22"/>
        <v>7</v>
      </c>
      <c r="J91" s="52">
        <f t="shared" si="22"/>
        <v>3</v>
      </c>
      <c r="K91" s="52">
        <f t="shared" si="22"/>
        <v>0</v>
      </c>
      <c r="L91" s="52">
        <f t="shared" si="22"/>
        <v>0</v>
      </c>
      <c r="M91" s="52">
        <f t="shared" si="22"/>
        <v>2</v>
      </c>
      <c r="N91" s="15">
        <f t="shared" si="15"/>
        <v>0.21875</v>
      </c>
      <c r="O91" s="52">
        <f>O82+O83+O89</f>
        <v>50</v>
      </c>
      <c r="P91" s="52">
        <f>P82+P83+P89</f>
        <v>11</v>
      </c>
      <c r="Q91" s="27">
        <f>Q82+Q83+Q89</f>
        <v>3</v>
      </c>
    </row>
    <row r="92" spans="1:17" x14ac:dyDescent="0.6">
      <c r="A92" s="16" t="s">
        <v>245</v>
      </c>
      <c r="B92" s="28">
        <f t="shared" si="21"/>
        <v>14</v>
      </c>
      <c r="C92" s="22">
        <v>12</v>
      </c>
      <c r="D92" s="22">
        <v>2</v>
      </c>
      <c r="E92" s="22">
        <v>0</v>
      </c>
      <c r="F92" s="15">
        <f>C92/B92</f>
        <v>0.8571428571428571</v>
      </c>
      <c r="G92" s="22">
        <v>0</v>
      </c>
      <c r="H92" s="22">
        <v>0</v>
      </c>
      <c r="I92" s="22">
        <v>0</v>
      </c>
      <c r="J92" s="22">
        <v>1</v>
      </c>
      <c r="K92" s="22">
        <v>0</v>
      </c>
      <c r="L92" s="22">
        <v>0</v>
      </c>
      <c r="M92" s="22">
        <v>0</v>
      </c>
      <c r="N92" s="15">
        <f t="shared" si="15"/>
        <v>0.1</v>
      </c>
      <c r="O92" s="22">
        <v>9</v>
      </c>
      <c r="P92" s="22">
        <v>4</v>
      </c>
      <c r="Q92" s="22">
        <v>0</v>
      </c>
    </row>
    <row r="93" spans="1:17" x14ac:dyDescent="0.6">
      <c r="A93" s="16" t="s">
        <v>70</v>
      </c>
      <c r="B93" s="28">
        <f t="shared" si="21"/>
        <v>173</v>
      </c>
      <c r="C93" s="22">
        <v>160</v>
      </c>
      <c r="D93" s="22">
        <v>13</v>
      </c>
      <c r="E93" s="22">
        <v>0</v>
      </c>
      <c r="F93" s="15">
        <f>C93/B93</f>
        <v>0.92485549132947975</v>
      </c>
      <c r="G93" s="22">
        <v>1</v>
      </c>
      <c r="H93" s="22">
        <v>10</v>
      </c>
      <c r="I93" s="22">
        <v>17</v>
      </c>
      <c r="J93" s="22">
        <v>12</v>
      </c>
      <c r="K93" s="22">
        <v>3</v>
      </c>
      <c r="L93" s="22">
        <v>0</v>
      </c>
      <c r="M93" s="22">
        <v>1</v>
      </c>
      <c r="N93" s="15">
        <f t="shared" si="15"/>
        <v>0.26666666666666666</v>
      </c>
      <c r="O93" s="22">
        <v>121</v>
      </c>
      <c r="P93" s="22">
        <v>1</v>
      </c>
      <c r="Q93" s="22">
        <v>7</v>
      </c>
    </row>
    <row r="94" spans="1:17" x14ac:dyDescent="0.6">
      <c r="A94" s="62" t="s">
        <v>431</v>
      </c>
      <c r="B94" s="42">
        <f t="shared" si="21"/>
        <v>87</v>
      </c>
      <c r="C94" s="43">
        <v>79</v>
      </c>
      <c r="D94" s="43">
        <v>8</v>
      </c>
      <c r="E94" s="43">
        <v>0</v>
      </c>
      <c r="F94" s="44">
        <f t="shared" ref="F94:F101" si="23">C94/B94</f>
        <v>0.90804597701149425</v>
      </c>
      <c r="G94" s="43">
        <v>0</v>
      </c>
      <c r="H94" s="43">
        <v>0</v>
      </c>
      <c r="I94" s="43">
        <v>0</v>
      </c>
      <c r="J94" s="43">
        <v>3</v>
      </c>
      <c r="K94" s="43">
        <v>0</v>
      </c>
      <c r="L94" s="43">
        <v>0</v>
      </c>
      <c r="M94" s="43">
        <v>1</v>
      </c>
      <c r="N94" s="15">
        <f t="shared" si="15"/>
        <v>0.17391304347826086</v>
      </c>
      <c r="O94" s="43">
        <v>19</v>
      </c>
      <c r="P94" s="43">
        <v>1</v>
      </c>
      <c r="Q94" s="43">
        <v>0</v>
      </c>
    </row>
    <row r="95" spans="1:17" x14ac:dyDescent="0.6">
      <c r="A95" s="50" t="s">
        <v>432</v>
      </c>
      <c r="B95" s="42">
        <f t="shared" si="21"/>
        <v>0</v>
      </c>
      <c r="C95" s="43">
        <v>0</v>
      </c>
      <c r="D95" s="43">
        <v>0</v>
      </c>
      <c r="E95" s="43">
        <v>0</v>
      </c>
      <c r="F95" s="44">
        <v>0</v>
      </c>
      <c r="G95" s="43">
        <v>0</v>
      </c>
      <c r="H95" s="43">
        <v>0</v>
      </c>
      <c r="I95" s="43">
        <v>0</v>
      </c>
      <c r="J95" s="43">
        <v>0</v>
      </c>
      <c r="K95" s="43">
        <v>0</v>
      </c>
      <c r="L95" s="43">
        <v>0</v>
      </c>
      <c r="M95" s="43">
        <v>0</v>
      </c>
      <c r="N95" s="15" t="e">
        <f t="shared" si="15"/>
        <v>#DIV/0!</v>
      </c>
      <c r="O95" s="43">
        <v>0</v>
      </c>
      <c r="P95" s="43">
        <v>0</v>
      </c>
      <c r="Q95" s="43">
        <v>0</v>
      </c>
    </row>
    <row r="96" spans="1:17" x14ac:dyDescent="0.6">
      <c r="A96" s="62" t="s">
        <v>347</v>
      </c>
      <c r="B96" s="48">
        <v>2</v>
      </c>
      <c r="C96" s="46">
        <v>2</v>
      </c>
      <c r="D96" s="46">
        <v>0</v>
      </c>
      <c r="E96" s="46">
        <v>0</v>
      </c>
      <c r="F96" s="45">
        <f t="shared" si="23"/>
        <v>1</v>
      </c>
      <c r="G96" s="46">
        <v>0</v>
      </c>
      <c r="H96" s="46">
        <v>0</v>
      </c>
      <c r="I96" s="46">
        <v>0</v>
      </c>
      <c r="J96" s="46">
        <v>0</v>
      </c>
      <c r="K96" s="46">
        <v>0</v>
      </c>
      <c r="L96" s="46">
        <v>0</v>
      </c>
      <c r="M96" s="46">
        <v>0</v>
      </c>
      <c r="N96" s="20">
        <f t="shared" si="15"/>
        <v>0</v>
      </c>
      <c r="O96" s="46">
        <v>2</v>
      </c>
      <c r="P96" s="46">
        <v>0</v>
      </c>
      <c r="Q96" s="46">
        <v>0</v>
      </c>
    </row>
    <row r="97" spans="1:17" x14ac:dyDescent="0.6">
      <c r="A97" s="18" t="s">
        <v>33</v>
      </c>
      <c r="B97" s="40">
        <f>C97+D97+E97</f>
        <v>187</v>
      </c>
      <c r="C97" s="52">
        <f>C92+C93</f>
        <v>172</v>
      </c>
      <c r="D97" s="52">
        <f>D92+D93</f>
        <v>15</v>
      </c>
      <c r="E97" s="52">
        <f>E92+E93</f>
        <v>0</v>
      </c>
      <c r="F97" s="49">
        <f t="shared" si="23"/>
        <v>0.9197860962566845</v>
      </c>
      <c r="G97" s="52">
        <f t="shared" ref="G97:M97" si="24">G92+G93</f>
        <v>1</v>
      </c>
      <c r="H97" s="52">
        <f t="shared" si="24"/>
        <v>10</v>
      </c>
      <c r="I97" s="52">
        <f t="shared" si="24"/>
        <v>17</v>
      </c>
      <c r="J97" s="52">
        <f t="shared" si="24"/>
        <v>13</v>
      </c>
      <c r="K97" s="52">
        <f t="shared" si="24"/>
        <v>3</v>
      </c>
      <c r="L97" s="52">
        <f t="shared" si="24"/>
        <v>0</v>
      </c>
      <c r="M97" s="52">
        <f t="shared" si="24"/>
        <v>1</v>
      </c>
      <c r="N97" s="15">
        <f t="shared" si="15"/>
        <v>0.25714285714285712</v>
      </c>
      <c r="O97" s="52">
        <f>O92+O93</f>
        <v>130</v>
      </c>
      <c r="P97" s="52">
        <f>P92+P93</f>
        <v>5</v>
      </c>
      <c r="Q97" s="52">
        <f>Q92+Q93</f>
        <v>7</v>
      </c>
    </row>
    <row r="98" spans="1:17" x14ac:dyDescent="0.6">
      <c r="A98" s="21" t="s">
        <v>433</v>
      </c>
      <c r="B98" s="28">
        <f>C98+D98+E98</f>
        <v>1</v>
      </c>
      <c r="C98" s="39">
        <v>1</v>
      </c>
      <c r="D98" s="39">
        <v>0</v>
      </c>
      <c r="E98" s="39">
        <v>0</v>
      </c>
      <c r="F98" s="19">
        <f t="shared" si="23"/>
        <v>1</v>
      </c>
      <c r="G98" s="39">
        <v>0</v>
      </c>
      <c r="H98" s="39">
        <v>0</v>
      </c>
      <c r="I98" s="39">
        <v>0</v>
      </c>
      <c r="J98" s="39">
        <v>0</v>
      </c>
      <c r="K98" s="39">
        <v>0</v>
      </c>
      <c r="L98" s="39">
        <v>0</v>
      </c>
      <c r="M98" s="39">
        <v>0</v>
      </c>
      <c r="N98" s="15">
        <f t="shared" si="15"/>
        <v>0</v>
      </c>
      <c r="O98" s="39">
        <v>1</v>
      </c>
      <c r="P98" s="39">
        <v>0</v>
      </c>
      <c r="Q98" s="39">
        <v>0</v>
      </c>
    </row>
    <row r="99" spans="1:17" x14ac:dyDescent="0.6">
      <c r="A99" s="21" t="s">
        <v>434</v>
      </c>
      <c r="B99" s="28">
        <f>C99+D99+E99</f>
        <v>97</v>
      </c>
      <c r="C99" s="39">
        <v>88</v>
      </c>
      <c r="D99" s="39">
        <v>9</v>
      </c>
      <c r="E99" s="39">
        <v>0</v>
      </c>
      <c r="F99" s="15">
        <f t="shared" si="23"/>
        <v>0.90721649484536082</v>
      </c>
      <c r="G99" s="39">
        <v>0</v>
      </c>
      <c r="H99" s="39">
        <v>2</v>
      </c>
      <c r="I99" s="39">
        <v>17</v>
      </c>
      <c r="J99" s="39">
        <v>3</v>
      </c>
      <c r="K99" s="39">
        <v>0</v>
      </c>
      <c r="L99" s="39">
        <v>0</v>
      </c>
      <c r="M99" s="39">
        <v>1</v>
      </c>
      <c r="N99" s="15">
        <f t="shared" si="15"/>
        <v>0.25</v>
      </c>
      <c r="O99" s="39">
        <v>69</v>
      </c>
      <c r="P99" s="39">
        <v>1</v>
      </c>
      <c r="Q99" s="39">
        <v>4</v>
      </c>
    </row>
    <row r="100" spans="1:17" x14ac:dyDescent="0.6">
      <c r="A100" s="21" t="s">
        <v>435</v>
      </c>
      <c r="B100" s="24">
        <f>C100+D100+E100</f>
        <v>26</v>
      </c>
      <c r="C100" s="37">
        <v>23</v>
      </c>
      <c r="D100" s="37">
        <v>3</v>
      </c>
      <c r="E100" s="37">
        <v>0</v>
      </c>
      <c r="F100" s="20">
        <f t="shared" si="23"/>
        <v>0.88461538461538458</v>
      </c>
      <c r="G100" s="37">
        <v>0</v>
      </c>
      <c r="H100" s="37">
        <v>2</v>
      </c>
      <c r="I100" s="37">
        <v>4</v>
      </c>
      <c r="J100" s="37">
        <v>3</v>
      </c>
      <c r="K100" s="37">
        <v>0</v>
      </c>
      <c r="L100" s="37">
        <v>0</v>
      </c>
      <c r="M100" s="37">
        <v>1</v>
      </c>
      <c r="N100" s="20">
        <f t="shared" si="15"/>
        <v>0.4</v>
      </c>
      <c r="O100" s="37">
        <v>15</v>
      </c>
      <c r="P100" s="37">
        <v>0</v>
      </c>
      <c r="Q100" s="37">
        <v>1</v>
      </c>
    </row>
    <row r="101" spans="1:17" x14ac:dyDescent="0.6">
      <c r="A101" s="18" t="s">
        <v>436</v>
      </c>
      <c r="B101" s="28">
        <f>SUM(B98:B100)</f>
        <v>124</v>
      </c>
      <c r="C101" s="28">
        <f t="shared" ref="C101:M101" si="25">SUM(C98:C100)</f>
        <v>112</v>
      </c>
      <c r="D101" s="28">
        <f t="shared" si="25"/>
        <v>12</v>
      </c>
      <c r="E101" s="28">
        <f t="shared" si="25"/>
        <v>0</v>
      </c>
      <c r="F101" s="49">
        <f t="shared" si="23"/>
        <v>0.90322580645161288</v>
      </c>
      <c r="G101" s="28">
        <f t="shared" si="25"/>
        <v>0</v>
      </c>
      <c r="H101" s="28">
        <f>SUM(H98:H100)</f>
        <v>4</v>
      </c>
      <c r="I101" s="28">
        <f t="shared" si="25"/>
        <v>21</v>
      </c>
      <c r="J101" s="28">
        <f t="shared" si="25"/>
        <v>6</v>
      </c>
      <c r="K101" s="28">
        <f t="shared" si="25"/>
        <v>0</v>
      </c>
      <c r="L101" s="28">
        <f t="shared" si="25"/>
        <v>0</v>
      </c>
      <c r="M101" s="28">
        <f t="shared" si="25"/>
        <v>2</v>
      </c>
      <c r="N101" s="15">
        <f t="shared" si="15"/>
        <v>0.27966101694915252</v>
      </c>
      <c r="O101" s="52">
        <f>SUM(O98:O100)</f>
        <v>85</v>
      </c>
      <c r="P101" s="27">
        <f>SUM(P98:P100)</f>
        <v>1</v>
      </c>
      <c r="Q101" s="27">
        <f>SUM(Q98:Q100)</f>
        <v>5</v>
      </c>
    </row>
    <row r="102" spans="1:17" x14ac:dyDescent="0.6">
      <c r="A102" s="18" t="s">
        <v>195</v>
      </c>
      <c r="B102" s="28">
        <f>B91+B97+B101</f>
        <v>389</v>
      </c>
      <c r="C102" s="27">
        <f>C91+C97+C101</f>
        <v>354</v>
      </c>
      <c r="D102" s="27">
        <f>D91+D97+D101</f>
        <v>35</v>
      </c>
      <c r="E102" s="27">
        <f>E91+E97+E101</f>
        <v>0</v>
      </c>
      <c r="F102" s="19">
        <f>C102/B102</f>
        <v>0.91002570694087404</v>
      </c>
      <c r="G102" s="27">
        <f t="shared" ref="G102:M102" si="26">G91+G97+G101</f>
        <v>1</v>
      </c>
      <c r="H102" s="27">
        <f t="shared" si="26"/>
        <v>16</v>
      </c>
      <c r="I102" s="27">
        <f t="shared" si="26"/>
        <v>45</v>
      </c>
      <c r="J102" s="27">
        <f t="shared" si="26"/>
        <v>22</v>
      </c>
      <c r="K102" s="27">
        <f t="shared" si="26"/>
        <v>3</v>
      </c>
      <c r="L102" s="27">
        <f t="shared" si="26"/>
        <v>0</v>
      </c>
      <c r="M102" s="27">
        <f t="shared" si="26"/>
        <v>5</v>
      </c>
      <c r="N102" s="15">
        <f t="shared" si="15"/>
        <v>0.25770308123249297</v>
      </c>
      <c r="O102" s="27">
        <f>O91+O97+O101</f>
        <v>265</v>
      </c>
      <c r="P102" s="27">
        <f>P91+P97+P101</f>
        <v>17</v>
      </c>
      <c r="Q102" s="27">
        <f>Q91+Q97+Q101</f>
        <v>15</v>
      </c>
    </row>
    <row r="103" spans="1:17" s="69" customFormat="1" x14ac:dyDescent="0.6">
      <c r="A103" s="65" t="s">
        <v>437</v>
      </c>
      <c r="B103" s="71"/>
      <c r="C103" s="70"/>
      <c r="D103" s="70"/>
      <c r="E103" s="70"/>
      <c r="F103" s="70"/>
      <c r="G103" s="70"/>
      <c r="H103" s="70"/>
      <c r="I103" s="70"/>
      <c r="J103" s="70"/>
      <c r="K103" s="70"/>
      <c r="L103" s="70"/>
      <c r="M103" s="70"/>
      <c r="N103" s="74" t="e">
        <f t="shared" si="15"/>
        <v>#DIV/0!</v>
      </c>
      <c r="O103" s="70"/>
      <c r="P103" s="70"/>
      <c r="Q103" s="70"/>
    </row>
    <row r="104" spans="1:17" x14ac:dyDescent="0.6">
      <c r="A104" s="16" t="s">
        <v>438</v>
      </c>
      <c r="B104" s="28">
        <f t="shared" ref="B104:B112" si="27">C104+D104+E104</f>
        <v>33</v>
      </c>
      <c r="C104" s="22">
        <v>28</v>
      </c>
      <c r="D104" s="22">
        <v>5</v>
      </c>
      <c r="E104" s="22">
        <v>0</v>
      </c>
      <c r="F104" s="15">
        <f t="shared" ref="F104:F136" si="28">C104/B104</f>
        <v>0.84848484848484851</v>
      </c>
      <c r="G104" s="22">
        <v>0</v>
      </c>
      <c r="H104" s="22">
        <v>1</v>
      </c>
      <c r="I104" s="22">
        <v>2</v>
      </c>
      <c r="J104" s="22">
        <v>3</v>
      </c>
      <c r="K104" s="22">
        <v>0</v>
      </c>
      <c r="L104" s="22">
        <v>0</v>
      </c>
      <c r="M104" s="22">
        <v>0</v>
      </c>
      <c r="N104" s="15">
        <f t="shared" si="15"/>
        <v>0.21428571428571427</v>
      </c>
      <c r="O104" s="22">
        <v>22</v>
      </c>
      <c r="P104" s="22">
        <v>4</v>
      </c>
      <c r="Q104" s="22">
        <v>1</v>
      </c>
    </row>
    <row r="105" spans="1:17" x14ac:dyDescent="0.6">
      <c r="A105" s="62" t="s">
        <v>352</v>
      </c>
      <c r="B105" s="42">
        <f t="shared" si="27"/>
        <v>20</v>
      </c>
      <c r="C105" s="43">
        <v>16</v>
      </c>
      <c r="D105" s="43">
        <v>4</v>
      </c>
      <c r="E105" s="43">
        <v>0</v>
      </c>
      <c r="F105" s="44">
        <f t="shared" si="28"/>
        <v>0.8</v>
      </c>
      <c r="G105" s="43">
        <v>0</v>
      </c>
      <c r="H105" s="43">
        <v>0</v>
      </c>
      <c r="I105" s="43">
        <v>2</v>
      </c>
      <c r="J105" s="43">
        <v>2</v>
      </c>
      <c r="K105" s="43">
        <v>0</v>
      </c>
      <c r="L105" s="43">
        <v>0</v>
      </c>
      <c r="M105" s="43">
        <v>0</v>
      </c>
      <c r="N105" s="15">
        <f t="shared" si="15"/>
        <v>0.26666666666666666</v>
      </c>
      <c r="O105" s="43">
        <v>11</v>
      </c>
      <c r="P105" s="43">
        <v>4</v>
      </c>
      <c r="Q105" s="43">
        <v>1</v>
      </c>
    </row>
    <row r="106" spans="1:17" x14ac:dyDescent="0.6">
      <c r="A106" s="62" t="s">
        <v>353</v>
      </c>
      <c r="B106" s="42">
        <f t="shared" si="27"/>
        <v>13</v>
      </c>
      <c r="C106" s="43">
        <v>12</v>
      </c>
      <c r="D106" s="43">
        <v>1</v>
      </c>
      <c r="E106" s="43">
        <v>0</v>
      </c>
      <c r="F106" s="44">
        <f t="shared" si="28"/>
        <v>0.92307692307692313</v>
      </c>
      <c r="G106" s="43">
        <v>0</v>
      </c>
      <c r="H106" s="43">
        <v>1</v>
      </c>
      <c r="I106" s="43">
        <v>0</v>
      </c>
      <c r="J106" s="43">
        <v>1</v>
      </c>
      <c r="K106" s="43">
        <v>0</v>
      </c>
      <c r="L106" s="43">
        <v>0</v>
      </c>
      <c r="M106" s="43">
        <v>0</v>
      </c>
      <c r="N106" s="15">
        <f t="shared" si="15"/>
        <v>0.15384615384615385</v>
      </c>
      <c r="O106" s="43">
        <v>11</v>
      </c>
      <c r="P106" s="43">
        <v>0</v>
      </c>
      <c r="Q106" s="43">
        <v>0</v>
      </c>
    </row>
    <row r="107" spans="1:17" x14ac:dyDescent="0.6">
      <c r="A107" s="16" t="s">
        <v>439</v>
      </c>
      <c r="B107" s="42">
        <f>C107+D107+E107</f>
        <v>7</v>
      </c>
      <c r="C107" s="43">
        <v>6</v>
      </c>
      <c r="D107" s="43">
        <v>1</v>
      </c>
      <c r="E107" s="43">
        <v>0</v>
      </c>
      <c r="F107" s="44">
        <f>C107/B107</f>
        <v>0.8571428571428571</v>
      </c>
      <c r="G107" s="43">
        <v>0</v>
      </c>
      <c r="H107" s="43">
        <v>0</v>
      </c>
      <c r="I107" s="43">
        <v>1</v>
      </c>
      <c r="J107" s="43">
        <v>1</v>
      </c>
      <c r="K107" s="43">
        <v>0</v>
      </c>
      <c r="L107" s="43">
        <v>0</v>
      </c>
      <c r="M107" s="43">
        <v>0</v>
      </c>
      <c r="N107" s="15">
        <f t="shared" si="15"/>
        <v>0.33333333333333331</v>
      </c>
      <c r="O107" s="43">
        <v>4</v>
      </c>
      <c r="P107" s="43">
        <v>1</v>
      </c>
      <c r="Q107" s="43">
        <v>0</v>
      </c>
    </row>
    <row r="108" spans="1:17" x14ac:dyDescent="0.6">
      <c r="A108" s="16" t="s">
        <v>440</v>
      </c>
      <c r="B108" s="42">
        <f>C108+D108+E108</f>
        <v>6</v>
      </c>
      <c r="C108" s="43">
        <v>4</v>
      </c>
      <c r="D108" s="43">
        <v>2</v>
      </c>
      <c r="E108" s="43">
        <v>0</v>
      </c>
      <c r="F108" s="44">
        <f>C108/B108</f>
        <v>0.66666666666666663</v>
      </c>
      <c r="G108" s="43">
        <v>0</v>
      </c>
      <c r="H108" s="43">
        <v>0</v>
      </c>
      <c r="I108" s="43">
        <v>1</v>
      </c>
      <c r="J108" s="43">
        <v>1</v>
      </c>
      <c r="K108" s="43">
        <v>0</v>
      </c>
      <c r="L108" s="43">
        <v>0</v>
      </c>
      <c r="M108" s="43">
        <v>1</v>
      </c>
      <c r="N108" s="15">
        <f t="shared" si="15"/>
        <v>0.5</v>
      </c>
      <c r="O108" s="43">
        <v>3</v>
      </c>
      <c r="P108" s="43">
        <v>0</v>
      </c>
      <c r="Q108" s="43">
        <v>0</v>
      </c>
    </row>
    <row r="109" spans="1:17" x14ac:dyDescent="0.6">
      <c r="A109" s="16" t="s">
        <v>78</v>
      </c>
      <c r="B109" s="28">
        <f t="shared" si="27"/>
        <v>37</v>
      </c>
      <c r="C109" s="22">
        <v>29</v>
      </c>
      <c r="D109" s="22">
        <v>8</v>
      </c>
      <c r="E109" s="22">
        <v>0</v>
      </c>
      <c r="F109" s="15">
        <f t="shared" si="28"/>
        <v>0.78378378378378377</v>
      </c>
      <c r="G109" s="22">
        <v>0</v>
      </c>
      <c r="H109" s="22">
        <v>0</v>
      </c>
      <c r="I109" s="22">
        <v>11</v>
      </c>
      <c r="J109" s="22">
        <v>2</v>
      </c>
      <c r="K109" s="22">
        <v>1</v>
      </c>
      <c r="L109" s="22">
        <v>0</v>
      </c>
      <c r="M109" s="22">
        <v>0</v>
      </c>
      <c r="N109" s="15">
        <f t="shared" si="15"/>
        <v>0.41176470588235292</v>
      </c>
      <c r="O109" s="22">
        <v>20</v>
      </c>
      <c r="P109" s="22">
        <v>1</v>
      </c>
      <c r="Q109" s="22">
        <v>2</v>
      </c>
    </row>
    <row r="110" spans="1:17" x14ac:dyDescent="0.6">
      <c r="A110" s="62" t="s">
        <v>441</v>
      </c>
      <c r="B110" s="42">
        <f>C110+D110+E110</f>
        <v>37</v>
      </c>
      <c r="C110" s="43">
        <v>29</v>
      </c>
      <c r="D110" s="43">
        <v>8</v>
      </c>
      <c r="E110" s="43">
        <v>0</v>
      </c>
      <c r="F110" s="44">
        <f>C110/B110</f>
        <v>0.78378378378378377</v>
      </c>
      <c r="G110" s="43">
        <v>0</v>
      </c>
      <c r="H110" s="43">
        <v>0</v>
      </c>
      <c r="I110" s="43">
        <v>11</v>
      </c>
      <c r="J110" s="43">
        <v>2</v>
      </c>
      <c r="K110" s="43">
        <v>1</v>
      </c>
      <c r="L110" s="43">
        <v>0</v>
      </c>
      <c r="M110" s="43">
        <v>0</v>
      </c>
      <c r="N110" s="15">
        <f t="shared" si="15"/>
        <v>0.41176470588235292</v>
      </c>
      <c r="O110" s="43">
        <v>20</v>
      </c>
      <c r="P110" s="43">
        <v>1</v>
      </c>
      <c r="Q110" s="43">
        <v>2</v>
      </c>
    </row>
    <row r="111" spans="1:17" x14ac:dyDescent="0.6">
      <c r="A111" s="16" t="s">
        <v>80</v>
      </c>
      <c r="B111" s="28">
        <f t="shared" si="27"/>
        <v>16</v>
      </c>
      <c r="C111" s="22">
        <v>10</v>
      </c>
      <c r="D111" s="22">
        <v>6</v>
      </c>
      <c r="E111" s="22">
        <v>0</v>
      </c>
      <c r="F111" s="15">
        <f t="shared" si="28"/>
        <v>0.625</v>
      </c>
      <c r="G111" s="22">
        <v>0</v>
      </c>
      <c r="H111" s="22">
        <v>2</v>
      </c>
      <c r="I111" s="22">
        <v>2</v>
      </c>
      <c r="J111" s="22">
        <v>2</v>
      </c>
      <c r="K111" s="22">
        <v>0</v>
      </c>
      <c r="L111" s="22">
        <v>0</v>
      </c>
      <c r="M111" s="22">
        <v>0</v>
      </c>
      <c r="N111" s="15">
        <f t="shared" si="15"/>
        <v>0.4</v>
      </c>
      <c r="O111" s="22">
        <v>9</v>
      </c>
      <c r="P111" s="22">
        <v>1</v>
      </c>
      <c r="Q111" s="22">
        <v>0</v>
      </c>
    </row>
    <row r="112" spans="1:17" x14ac:dyDescent="0.6">
      <c r="A112" s="16" t="s">
        <v>81</v>
      </c>
      <c r="B112" s="28">
        <f t="shared" si="27"/>
        <v>44</v>
      </c>
      <c r="C112" s="22">
        <v>27</v>
      </c>
      <c r="D112" s="22">
        <v>17</v>
      </c>
      <c r="E112" s="22">
        <v>0</v>
      </c>
      <c r="F112" s="20">
        <f t="shared" si="28"/>
        <v>0.61363636363636365</v>
      </c>
      <c r="G112" s="22">
        <v>0</v>
      </c>
      <c r="H112" s="22">
        <v>3</v>
      </c>
      <c r="I112" s="22">
        <v>9</v>
      </c>
      <c r="J112" s="22">
        <v>5</v>
      </c>
      <c r="K112" s="22">
        <v>0</v>
      </c>
      <c r="L112" s="22">
        <v>0</v>
      </c>
      <c r="M112" s="22">
        <v>0</v>
      </c>
      <c r="N112" s="20">
        <f t="shared" si="15"/>
        <v>0.38636363636363635</v>
      </c>
      <c r="O112" s="38">
        <v>27</v>
      </c>
      <c r="P112" s="38">
        <v>0</v>
      </c>
      <c r="Q112" s="38">
        <v>0</v>
      </c>
    </row>
    <row r="113" spans="1:17" x14ac:dyDescent="0.6">
      <c r="A113" s="17" t="s">
        <v>420</v>
      </c>
      <c r="B113" s="40">
        <f>B104+B107+B108+B109+B111+B112</f>
        <v>143</v>
      </c>
      <c r="C113" s="40">
        <f>C104+C107+C108+C109+C111+C112</f>
        <v>104</v>
      </c>
      <c r="D113" s="40">
        <f>D104+D107+D108+D109+D111+D112</f>
        <v>39</v>
      </c>
      <c r="E113" s="40">
        <f>E104+E107+E108+E109+E111+E112</f>
        <v>0</v>
      </c>
      <c r="F113" s="19">
        <f t="shared" si="28"/>
        <v>0.72727272727272729</v>
      </c>
      <c r="G113" s="40">
        <f t="shared" ref="G113:M113" si="29">G104+G107+G108+G109+G111+G112</f>
        <v>0</v>
      </c>
      <c r="H113" s="40">
        <f t="shared" si="29"/>
        <v>6</v>
      </c>
      <c r="I113" s="40">
        <f t="shared" si="29"/>
        <v>26</v>
      </c>
      <c r="J113" s="40">
        <f t="shared" si="29"/>
        <v>14</v>
      </c>
      <c r="K113" s="40">
        <f t="shared" si="29"/>
        <v>1</v>
      </c>
      <c r="L113" s="40">
        <f t="shared" si="29"/>
        <v>0</v>
      </c>
      <c r="M113" s="40">
        <f t="shared" si="29"/>
        <v>1</v>
      </c>
      <c r="N113" s="15">
        <f t="shared" si="15"/>
        <v>0.36090225563909772</v>
      </c>
      <c r="O113" s="40">
        <f>O104+O107+O108+O109+O111+O112</f>
        <v>85</v>
      </c>
      <c r="P113" s="40">
        <f>P104+P107+P108+P109+P111+P112</f>
        <v>7</v>
      </c>
      <c r="Q113" s="40">
        <f>Q104+Q107+Q108+Q109+Q111+Q112</f>
        <v>3</v>
      </c>
    </row>
    <row r="114" spans="1:17" x14ac:dyDescent="0.6">
      <c r="A114" s="16" t="s">
        <v>87</v>
      </c>
      <c r="B114" s="28">
        <f t="shared" ref="B114:B137" si="30">C114+D114+E114</f>
        <v>329</v>
      </c>
      <c r="C114" s="22">
        <v>239</v>
      </c>
      <c r="D114" s="22">
        <v>89</v>
      </c>
      <c r="E114" s="22">
        <v>1</v>
      </c>
      <c r="F114" s="15">
        <f t="shared" si="28"/>
        <v>0.7264437689969605</v>
      </c>
      <c r="G114" s="22">
        <v>0</v>
      </c>
      <c r="H114" s="22">
        <v>24</v>
      </c>
      <c r="I114" s="22">
        <v>51</v>
      </c>
      <c r="J114" s="22">
        <v>33</v>
      </c>
      <c r="K114" s="22">
        <v>5</v>
      </c>
      <c r="L114" s="22">
        <v>0</v>
      </c>
      <c r="M114" s="22">
        <v>11</v>
      </c>
      <c r="N114" s="15">
        <f t="shared" si="15"/>
        <v>0.38993710691823902</v>
      </c>
      <c r="O114" s="22">
        <v>194</v>
      </c>
      <c r="P114" s="22">
        <v>2</v>
      </c>
      <c r="Q114" s="22">
        <v>9</v>
      </c>
    </row>
    <row r="115" spans="1:17" x14ac:dyDescent="0.6">
      <c r="A115" s="62" t="s">
        <v>359</v>
      </c>
      <c r="B115" s="42">
        <f t="shared" si="30"/>
        <v>14</v>
      </c>
      <c r="C115" s="43">
        <v>7</v>
      </c>
      <c r="D115" s="43">
        <v>7</v>
      </c>
      <c r="E115" s="43">
        <v>0</v>
      </c>
      <c r="F115" s="44">
        <f t="shared" si="28"/>
        <v>0.5</v>
      </c>
      <c r="G115" s="43">
        <v>0</v>
      </c>
      <c r="H115" s="43">
        <v>0</v>
      </c>
      <c r="I115" s="43">
        <v>3</v>
      </c>
      <c r="J115" s="43">
        <v>2</v>
      </c>
      <c r="K115" s="43">
        <v>1</v>
      </c>
      <c r="L115" s="43">
        <v>0</v>
      </c>
      <c r="M115" s="43">
        <v>2</v>
      </c>
      <c r="N115" s="15">
        <f t="shared" si="15"/>
        <v>0.5714285714285714</v>
      </c>
      <c r="O115" s="43">
        <v>6</v>
      </c>
      <c r="P115" s="43">
        <v>0</v>
      </c>
      <c r="Q115" s="43">
        <v>0</v>
      </c>
    </row>
    <row r="116" spans="1:17" x14ac:dyDescent="0.6">
      <c r="A116" s="62" t="s">
        <v>360</v>
      </c>
      <c r="B116" s="42">
        <f t="shared" si="30"/>
        <v>26</v>
      </c>
      <c r="C116" s="43">
        <v>22</v>
      </c>
      <c r="D116" s="43">
        <v>4</v>
      </c>
      <c r="E116" s="43">
        <v>0</v>
      </c>
      <c r="F116" s="44">
        <f t="shared" si="28"/>
        <v>0.84615384615384615</v>
      </c>
      <c r="G116" s="43">
        <v>0</v>
      </c>
      <c r="H116" s="43">
        <v>2</v>
      </c>
      <c r="I116" s="43">
        <v>4</v>
      </c>
      <c r="J116" s="43">
        <v>3</v>
      </c>
      <c r="K116" s="43">
        <v>0</v>
      </c>
      <c r="L116" s="43">
        <v>0</v>
      </c>
      <c r="M116" s="43">
        <v>3</v>
      </c>
      <c r="N116" s="15">
        <f t="shared" si="15"/>
        <v>0.46153846153846156</v>
      </c>
      <c r="O116" s="43">
        <v>14</v>
      </c>
      <c r="P116" s="43">
        <v>0</v>
      </c>
      <c r="Q116" s="43">
        <v>0</v>
      </c>
    </row>
    <row r="117" spans="1:17" x14ac:dyDescent="0.6">
      <c r="A117" s="62" t="s">
        <v>361</v>
      </c>
      <c r="B117" s="42">
        <f t="shared" si="30"/>
        <v>35</v>
      </c>
      <c r="C117" s="43">
        <v>34</v>
      </c>
      <c r="D117" s="43">
        <v>1</v>
      </c>
      <c r="E117" s="43">
        <v>0</v>
      </c>
      <c r="F117" s="44">
        <f t="shared" si="28"/>
        <v>0.97142857142857142</v>
      </c>
      <c r="G117" s="43">
        <v>0</v>
      </c>
      <c r="H117" s="43">
        <v>0</v>
      </c>
      <c r="I117" s="43">
        <v>7</v>
      </c>
      <c r="J117" s="43">
        <v>3</v>
      </c>
      <c r="K117" s="43">
        <v>0</v>
      </c>
      <c r="L117" s="43">
        <v>0</v>
      </c>
      <c r="M117" s="43">
        <v>1</v>
      </c>
      <c r="N117" s="15">
        <f t="shared" si="15"/>
        <v>0.34375</v>
      </c>
      <c r="O117" s="43">
        <v>21</v>
      </c>
      <c r="P117" s="43">
        <v>1</v>
      </c>
      <c r="Q117" s="43">
        <v>2</v>
      </c>
    </row>
    <row r="118" spans="1:17" x14ac:dyDescent="0.6">
      <c r="A118" s="62" t="s">
        <v>362</v>
      </c>
      <c r="B118" s="42">
        <f t="shared" si="30"/>
        <v>7</v>
      </c>
      <c r="C118" s="43">
        <v>6</v>
      </c>
      <c r="D118" s="43">
        <v>1</v>
      </c>
      <c r="E118" s="43">
        <v>0</v>
      </c>
      <c r="F118" s="44">
        <f t="shared" si="28"/>
        <v>0.8571428571428571</v>
      </c>
      <c r="G118" s="43">
        <v>0</v>
      </c>
      <c r="H118" s="43">
        <v>0</v>
      </c>
      <c r="I118" s="43">
        <v>1</v>
      </c>
      <c r="J118" s="43">
        <v>3</v>
      </c>
      <c r="K118" s="43">
        <v>0</v>
      </c>
      <c r="L118" s="43">
        <v>0</v>
      </c>
      <c r="M118" s="43">
        <v>0</v>
      </c>
      <c r="N118" s="15">
        <f t="shared" si="15"/>
        <v>0.5714285714285714</v>
      </c>
      <c r="O118" s="43">
        <v>3</v>
      </c>
      <c r="P118" s="43">
        <v>0</v>
      </c>
      <c r="Q118" s="43">
        <v>0</v>
      </c>
    </row>
    <row r="119" spans="1:17" x14ac:dyDescent="0.6">
      <c r="A119" s="62" t="s">
        <v>363</v>
      </c>
      <c r="B119" s="42">
        <f t="shared" si="30"/>
        <v>44</v>
      </c>
      <c r="C119" s="43">
        <v>35</v>
      </c>
      <c r="D119" s="43">
        <v>9</v>
      </c>
      <c r="E119" s="43">
        <v>0</v>
      </c>
      <c r="F119" s="44">
        <f t="shared" si="28"/>
        <v>0.79545454545454541</v>
      </c>
      <c r="G119" s="43">
        <v>0</v>
      </c>
      <c r="H119" s="43">
        <v>4</v>
      </c>
      <c r="I119" s="43">
        <v>1</v>
      </c>
      <c r="J119" s="43">
        <v>2</v>
      </c>
      <c r="K119" s="43">
        <v>1</v>
      </c>
      <c r="L119" s="43">
        <v>0</v>
      </c>
      <c r="M119" s="43">
        <v>0</v>
      </c>
      <c r="N119" s="15">
        <f t="shared" si="15"/>
        <v>0.19047619047619047</v>
      </c>
      <c r="O119" s="43">
        <v>34</v>
      </c>
      <c r="P119" s="43">
        <v>0</v>
      </c>
      <c r="Q119" s="43">
        <v>2</v>
      </c>
    </row>
    <row r="120" spans="1:17" x14ac:dyDescent="0.6">
      <c r="A120" s="62" t="s">
        <v>364</v>
      </c>
      <c r="B120" s="42">
        <f t="shared" si="30"/>
        <v>70</v>
      </c>
      <c r="C120" s="43">
        <v>35</v>
      </c>
      <c r="D120" s="43">
        <v>35</v>
      </c>
      <c r="E120" s="43">
        <v>0</v>
      </c>
      <c r="F120" s="44">
        <f t="shared" si="28"/>
        <v>0.5</v>
      </c>
      <c r="G120" s="43">
        <v>0</v>
      </c>
      <c r="H120" s="43">
        <v>5</v>
      </c>
      <c r="I120" s="43">
        <v>3</v>
      </c>
      <c r="J120" s="43">
        <v>3</v>
      </c>
      <c r="K120" s="43">
        <v>0</v>
      </c>
      <c r="L120" s="43">
        <v>0</v>
      </c>
      <c r="M120" s="43">
        <v>2</v>
      </c>
      <c r="N120" s="15">
        <f t="shared" si="15"/>
        <v>0.19117647058823528</v>
      </c>
      <c r="O120" s="43">
        <v>55</v>
      </c>
      <c r="P120" s="43">
        <v>1</v>
      </c>
      <c r="Q120" s="43">
        <v>1</v>
      </c>
    </row>
    <row r="121" spans="1:17" x14ac:dyDescent="0.6">
      <c r="A121" s="62" t="s">
        <v>442</v>
      </c>
      <c r="B121" s="42">
        <v>38</v>
      </c>
      <c r="C121" s="43">
        <v>30</v>
      </c>
      <c r="D121" s="43">
        <v>8</v>
      </c>
      <c r="E121" s="43">
        <v>0</v>
      </c>
      <c r="F121" s="44">
        <f t="shared" si="28"/>
        <v>0.78947368421052633</v>
      </c>
      <c r="G121" s="43">
        <v>0</v>
      </c>
      <c r="H121" s="43">
        <v>8</v>
      </c>
      <c r="I121" s="43">
        <v>4</v>
      </c>
      <c r="J121" s="43">
        <v>0</v>
      </c>
      <c r="K121" s="43">
        <v>0</v>
      </c>
      <c r="L121" s="43">
        <v>0</v>
      </c>
      <c r="M121" s="43">
        <v>0</v>
      </c>
      <c r="N121" s="15">
        <f t="shared" si="15"/>
        <v>0.32432432432432434</v>
      </c>
      <c r="O121" s="43">
        <v>25</v>
      </c>
      <c r="P121" s="43">
        <v>0</v>
      </c>
      <c r="Q121" s="43">
        <v>1</v>
      </c>
    </row>
    <row r="122" spans="1:17" x14ac:dyDescent="0.6">
      <c r="A122" s="62" t="s">
        <v>366</v>
      </c>
      <c r="B122" s="42">
        <f t="shared" si="30"/>
        <v>18</v>
      </c>
      <c r="C122" s="43">
        <v>11</v>
      </c>
      <c r="D122" s="43">
        <v>7</v>
      </c>
      <c r="E122" s="43">
        <v>0</v>
      </c>
      <c r="F122" s="44">
        <f t="shared" si="28"/>
        <v>0.61111111111111116</v>
      </c>
      <c r="G122" s="43">
        <v>0</v>
      </c>
      <c r="H122" s="43">
        <v>1</v>
      </c>
      <c r="I122" s="43">
        <v>1</v>
      </c>
      <c r="J122" s="43">
        <v>0</v>
      </c>
      <c r="K122" s="43">
        <v>0</v>
      </c>
      <c r="L122" s="43">
        <v>0</v>
      </c>
      <c r="M122" s="43">
        <v>0</v>
      </c>
      <c r="N122" s="15">
        <f t="shared" si="15"/>
        <v>0.11764705882352941</v>
      </c>
      <c r="O122" s="43">
        <v>15</v>
      </c>
      <c r="P122" s="43">
        <v>0</v>
      </c>
      <c r="Q122" s="43">
        <v>1</v>
      </c>
    </row>
    <row r="123" spans="1:17" x14ac:dyDescent="0.6">
      <c r="A123" s="62" t="s">
        <v>367</v>
      </c>
      <c r="B123" s="42">
        <f t="shared" si="30"/>
        <v>1</v>
      </c>
      <c r="C123" s="43">
        <v>1</v>
      </c>
      <c r="D123" s="43">
        <v>0</v>
      </c>
      <c r="E123" s="43">
        <v>0</v>
      </c>
      <c r="F123" s="44">
        <f t="shared" si="28"/>
        <v>1</v>
      </c>
      <c r="G123" s="43">
        <v>0</v>
      </c>
      <c r="H123" s="43">
        <v>0</v>
      </c>
      <c r="I123" s="43">
        <v>0</v>
      </c>
      <c r="J123" s="43">
        <v>0</v>
      </c>
      <c r="K123" s="43">
        <v>0</v>
      </c>
      <c r="L123" s="43">
        <v>0</v>
      </c>
      <c r="M123" s="43">
        <v>0</v>
      </c>
      <c r="N123" s="15">
        <f t="shared" si="15"/>
        <v>0</v>
      </c>
      <c r="O123" s="43">
        <v>1</v>
      </c>
      <c r="P123" s="43">
        <v>0</v>
      </c>
      <c r="Q123" s="43">
        <v>0</v>
      </c>
    </row>
    <row r="124" spans="1:17" x14ac:dyDescent="0.6">
      <c r="A124" s="62" t="s">
        <v>368</v>
      </c>
      <c r="B124" s="42">
        <f t="shared" si="30"/>
        <v>27</v>
      </c>
      <c r="C124" s="43">
        <v>24</v>
      </c>
      <c r="D124" s="43">
        <v>3</v>
      </c>
      <c r="E124" s="43">
        <v>0</v>
      </c>
      <c r="F124" s="44">
        <f t="shared" si="28"/>
        <v>0.88888888888888884</v>
      </c>
      <c r="G124" s="43">
        <v>0</v>
      </c>
      <c r="H124" s="43">
        <v>0</v>
      </c>
      <c r="I124" s="43">
        <v>11</v>
      </c>
      <c r="J124" s="43">
        <v>9</v>
      </c>
      <c r="K124" s="43">
        <v>2</v>
      </c>
      <c r="L124" s="43">
        <v>0</v>
      </c>
      <c r="M124" s="43">
        <v>1</v>
      </c>
      <c r="N124" s="15">
        <f t="shared" si="15"/>
        <v>0.85185185185185186</v>
      </c>
      <c r="O124" s="43">
        <v>4</v>
      </c>
      <c r="P124" s="43">
        <v>0</v>
      </c>
      <c r="Q124" s="43">
        <v>0</v>
      </c>
    </row>
    <row r="125" spans="1:17" x14ac:dyDescent="0.6">
      <c r="A125" s="62" t="s">
        <v>369</v>
      </c>
      <c r="B125" s="42">
        <f t="shared" si="30"/>
        <v>50</v>
      </c>
      <c r="C125" s="43">
        <v>35</v>
      </c>
      <c r="D125" s="43">
        <v>14</v>
      </c>
      <c r="E125" s="43">
        <v>1</v>
      </c>
      <c r="F125" s="44">
        <f t="shared" si="28"/>
        <v>0.7</v>
      </c>
      <c r="G125" s="43">
        <v>0</v>
      </c>
      <c r="H125" s="43">
        <v>4</v>
      </c>
      <c r="I125" s="43">
        <v>14</v>
      </c>
      <c r="J125" s="43">
        <v>6</v>
      </c>
      <c r="K125" s="43">
        <v>1</v>
      </c>
      <c r="L125" s="43">
        <v>0</v>
      </c>
      <c r="M125" s="43">
        <v>2</v>
      </c>
      <c r="N125" s="15">
        <f t="shared" si="15"/>
        <v>0.5625</v>
      </c>
      <c r="O125" s="43">
        <v>21</v>
      </c>
      <c r="P125" s="43">
        <v>0</v>
      </c>
      <c r="Q125" s="43">
        <v>2</v>
      </c>
    </row>
    <row r="126" spans="1:17" x14ac:dyDescent="0.6">
      <c r="A126" s="16" t="s">
        <v>253</v>
      </c>
      <c r="B126" s="28">
        <f>C126+D126+E126</f>
        <v>42</v>
      </c>
      <c r="C126" s="22">
        <v>30</v>
      </c>
      <c r="D126" s="22">
        <v>12</v>
      </c>
      <c r="E126" s="22">
        <v>0</v>
      </c>
      <c r="F126" s="15">
        <f t="shared" si="28"/>
        <v>0.7142857142857143</v>
      </c>
      <c r="G126" s="22">
        <v>0</v>
      </c>
      <c r="H126" s="22">
        <v>2</v>
      </c>
      <c r="I126" s="22">
        <v>10</v>
      </c>
      <c r="J126" s="22">
        <v>2</v>
      </c>
      <c r="K126" s="22">
        <v>0</v>
      </c>
      <c r="L126" s="22">
        <v>0</v>
      </c>
      <c r="M126" s="22">
        <v>1</v>
      </c>
      <c r="N126" s="15">
        <f t="shared" si="15"/>
        <v>0.625</v>
      </c>
      <c r="O126" s="22">
        <v>9</v>
      </c>
      <c r="P126" s="22">
        <v>13</v>
      </c>
      <c r="Q126" s="22">
        <v>5</v>
      </c>
    </row>
    <row r="127" spans="1:17" x14ac:dyDescent="0.6">
      <c r="A127" s="16" t="s">
        <v>254</v>
      </c>
      <c r="B127" s="28">
        <f t="shared" si="30"/>
        <v>30</v>
      </c>
      <c r="C127" s="22">
        <v>29</v>
      </c>
      <c r="D127" s="22">
        <v>1</v>
      </c>
      <c r="E127" s="22">
        <v>0</v>
      </c>
      <c r="F127" s="15">
        <f t="shared" si="28"/>
        <v>0.96666666666666667</v>
      </c>
      <c r="G127" s="22">
        <v>0</v>
      </c>
      <c r="H127" s="22">
        <v>1</v>
      </c>
      <c r="I127" s="22">
        <v>4</v>
      </c>
      <c r="J127" s="22">
        <v>1</v>
      </c>
      <c r="K127" s="22">
        <v>0</v>
      </c>
      <c r="L127" s="22">
        <v>0</v>
      </c>
      <c r="M127" s="22">
        <v>5</v>
      </c>
      <c r="N127" s="15">
        <f t="shared" si="15"/>
        <v>0.40740740740740738</v>
      </c>
      <c r="O127" s="22">
        <v>16</v>
      </c>
      <c r="P127" s="22">
        <v>3</v>
      </c>
      <c r="Q127" s="22">
        <v>0</v>
      </c>
    </row>
    <row r="128" spans="1:17" x14ac:dyDescent="0.6">
      <c r="A128" s="16" t="s">
        <v>90</v>
      </c>
      <c r="B128" s="28">
        <f t="shared" si="30"/>
        <v>99</v>
      </c>
      <c r="C128" s="22">
        <v>83</v>
      </c>
      <c r="D128" s="22">
        <v>16</v>
      </c>
      <c r="E128" s="22">
        <v>0</v>
      </c>
      <c r="F128" s="15">
        <f t="shared" si="28"/>
        <v>0.83838383838383834</v>
      </c>
      <c r="G128" s="22">
        <v>0</v>
      </c>
      <c r="H128" s="22">
        <v>5</v>
      </c>
      <c r="I128" s="22">
        <v>3</v>
      </c>
      <c r="J128" s="22">
        <v>7</v>
      </c>
      <c r="K128" s="22">
        <v>0</v>
      </c>
      <c r="L128" s="22">
        <v>0</v>
      </c>
      <c r="M128" s="22">
        <v>0</v>
      </c>
      <c r="N128" s="15">
        <f t="shared" si="15"/>
        <v>0.16483516483516483</v>
      </c>
      <c r="O128" s="22">
        <v>76</v>
      </c>
      <c r="P128" s="22">
        <v>6</v>
      </c>
      <c r="Q128" s="22">
        <v>2</v>
      </c>
    </row>
    <row r="129" spans="1:17" x14ac:dyDescent="0.6">
      <c r="A129" s="16" t="s">
        <v>149</v>
      </c>
      <c r="B129" s="28">
        <f t="shared" si="30"/>
        <v>66</v>
      </c>
      <c r="C129" s="22">
        <v>52</v>
      </c>
      <c r="D129" s="22">
        <v>14</v>
      </c>
      <c r="E129" s="22">
        <v>0</v>
      </c>
      <c r="F129" s="15">
        <f t="shared" si="28"/>
        <v>0.78787878787878785</v>
      </c>
      <c r="G129" s="22">
        <v>0</v>
      </c>
      <c r="H129" s="22">
        <v>1</v>
      </c>
      <c r="I129" s="22">
        <v>2</v>
      </c>
      <c r="J129" s="22">
        <v>3</v>
      </c>
      <c r="K129" s="22">
        <v>0</v>
      </c>
      <c r="L129" s="22">
        <v>0</v>
      </c>
      <c r="M129" s="22">
        <v>0</v>
      </c>
      <c r="N129" s="15">
        <f t="shared" si="15"/>
        <v>9.5238095238095233E-2</v>
      </c>
      <c r="O129" s="22">
        <v>57</v>
      </c>
      <c r="P129" s="22">
        <v>2</v>
      </c>
      <c r="Q129" s="22">
        <v>1</v>
      </c>
    </row>
    <row r="130" spans="1:17" x14ac:dyDescent="0.6">
      <c r="A130" s="16" t="s">
        <v>92</v>
      </c>
      <c r="B130" s="28">
        <f t="shared" si="30"/>
        <v>12</v>
      </c>
      <c r="C130" s="22">
        <v>10</v>
      </c>
      <c r="D130" s="22">
        <v>2</v>
      </c>
      <c r="E130" s="22">
        <v>0</v>
      </c>
      <c r="F130" s="15">
        <f t="shared" si="28"/>
        <v>0.83333333333333337</v>
      </c>
      <c r="G130" s="22">
        <v>0</v>
      </c>
      <c r="H130" s="22">
        <v>0</v>
      </c>
      <c r="I130" s="22">
        <v>0</v>
      </c>
      <c r="J130" s="22">
        <v>2</v>
      </c>
      <c r="K130" s="22">
        <v>0</v>
      </c>
      <c r="L130" s="22">
        <v>0</v>
      </c>
      <c r="M130" s="22">
        <v>0</v>
      </c>
      <c r="N130" s="15">
        <f t="shared" si="15"/>
        <v>0.18181818181818182</v>
      </c>
      <c r="O130" s="22">
        <v>9</v>
      </c>
      <c r="P130" s="22">
        <v>0</v>
      </c>
      <c r="Q130" s="22">
        <v>1</v>
      </c>
    </row>
    <row r="131" spans="1:17" x14ac:dyDescent="0.6">
      <c r="A131" s="16" t="s">
        <v>93</v>
      </c>
      <c r="B131" s="28">
        <f t="shared" si="30"/>
        <v>60</v>
      </c>
      <c r="C131" s="22">
        <v>44</v>
      </c>
      <c r="D131" s="22">
        <v>16</v>
      </c>
      <c r="E131" s="22">
        <v>0</v>
      </c>
      <c r="F131" s="15">
        <f t="shared" si="28"/>
        <v>0.73333333333333328</v>
      </c>
      <c r="G131" s="22">
        <v>1</v>
      </c>
      <c r="H131" s="22">
        <v>0</v>
      </c>
      <c r="I131" s="22">
        <v>3</v>
      </c>
      <c r="J131" s="22">
        <v>4</v>
      </c>
      <c r="K131" s="22">
        <v>0</v>
      </c>
      <c r="L131" s="22">
        <v>0</v>
      </c>
      <c r="M131" s="22">
        <v>0</v>
      </c>
      <c r="N131" s="15">
        <f t="shared" ref="N131:N190" si="31">(G131+H131+I131+J131+K131+L131+M131)/(G131+H131+I131+J131+K131+L131+M131+O131)</f>
        <v>0.14035087719298245</v>
      </c>
      <c r="O131" s="22">
        <v>49</v>
      </c>
      <c r="P131" s="22">
        <v>0</v>
      </c>
      <c r="Q131" s="22">
        <v>3</v>
      </c>
    </row>
    <row r="132" spans="1:17" x14ac:dyDescent="0.6">
      <c r="A132" s="62" t="s">
        <v>311</v>
      </c>
      <c r="B132" s="42">
        <f t="shared" si="30"/>
        <v>2</v>
      </c>
      <c r="C132" s="43">
        <v>1</v>
      </c>
      <c r="D132" s="43">
        <v>1</v>
      </c>
      <c r="E132" s="43">
        <v>0</v>
      </c>
      <c r="F132" s="44">
        <f t="shared" si="28"/>
        <v>0.5</v>
      </c>
      <c r="G132" s="43">
        <v>0</v>
      </c>
      <c r="H132" s="43">
        <v>0</v>
      </c>
      <c r="I132" s="43">
        <v>0</v>
      </c>
      <c r="J132" s="43">
        <v>0</v>
      </c>
      <c r="K132" s="43">
        <v>0</v>
      </c>
      <c r="L132" s="43">
        <v>0</v>
      </c>
      <c r="M132" s="43">
        <v>0</v>
      </c>
      <c r="N132" s="15">
        <f t="shared" si="31"/>
        <v>0</v>
      </c>
      <c r="O132" s="43">
        <v>1</v>
      </c>
      <c r="P132" s="43">
        <v>0</v>
      </c>
      <c r="Q132" s="43">
        <v>1</v>
      </c>
    </row>
    <row r="133" spans="1:17" x14ac:dyDescent="0.6">
      <c r="A133" s="62" t="s">
        <v>371</v>
      </c>
      <c r="B133" s="42">
        <v>0</v>
      </c>
      <c r="C133" s="43">
        <v>0</v>
      </c>
      <c r="D133" s="43">
        <v>0</v>
      </c>
      <c r="E133" s="43">
        <v>0</v>
      </c>
      <c r="F133" s="44">
        <v>0</v>
      </c>
      <c r="G133" s="43">
        <v>0</v>
      </c>
      <c r="H133" s="43">
        <v>0</v>
      </c>
      <c r="I133" s="43">
        <v>0</v>
      </c>
      <c r="J133" s="43">
        <v>0</v>
      </c>
      <c r="K133" s="43">
        <v>0</v>
      </c>
      <c r="L133" s="43">
        <v>0</v>
      </c>
      <c r="M133" s="43">
        <v>0</v>
      </c>
      <c r="N133" s="15">
        <v>0</v>
      </c>
      <c r="O133" s="43">
        <v>0</v>
      </c>
      <c r="P133" s="43">
        <v>0</v>
      </c>
      <c r="Q133" s="43">
        <v>0</v>
      </c>
    </row>
    <row r="134" spans="1:17" x14ac:dyDescent="0.6">
      <c r="A134" s="62" t="s">
        <v>443</v>
      </c>
      <c r="B134" s="42">
        <f t="shared" si="30"/>
        <v>3</v>
      </c>
      <c r="C134" s="43">
        <v>3</v>
      </c>
      <c r="D134" s="43">
        <v>0</v>
      </c>
      <c r="E134" s="43">
        <v>0</v>
      </c>
      <c r="F134" s="44">
        <f t="shared" si="28"/>
        <v>1</v>
      </c>
      <c r="G134" s="43">
        <v>0</v>
      </c>
      <c r="H134" s="43">
        <v>0</v>
      </c>
      <c r="I134" s="43">
        <v>0</v>
      </c>
      <c r="J134" s="43">
        <v>1</v>
      </c>
      <c r="K134" s="43">
        <v>0</v>
      </c>
      <c r="L134" s="43">
        <v>0</v>
      </c>
      <c r="M134" s="43">
        <v>0</v>
      </c>
      <c r="N134" s="15">
        <f t="shared" si="31"/>
        <v>0.33333333333333331</v>
      </c>
      <c r="O134" s="43">
        <v>2</v>
      </c>
      <c r="P134" s="43">
        <v>0</v>
      </c>
      <c r="Q134" s="43">
        <v>0</v>
      </c>
    </row>
    <row r="135" spans="1:17" x14ac:dyDescent="0.6">
      <c r="A135" s="62" t="s">
        <v>372</v>
      </c>
      <c r="B135" s="42">
        <f t="shared" si="30"/>
        <v>31</v>
      </c>
      <c r="C135" s="43">
        <v>27</v>
      </c>
      <c r="D135" s="43">
        <v>4</v>
      </c>
      <c r="E135" s="43">
        <v>0</v>
      </c>
      <c r="F135" s="44">
        <f t="shared" si="28"/>
        <v>0.87096774193548387</v>
      </c>
      <c r="G135" s="43">
        <v>1</v>
      </c>
      <c r="H135" s="43">
        <v>0</v>
      </c>
      <c r="I135" s="43">
        <v>3</v>
      </c>
      <c r="J135" s="43">
        <v>1</v>
      </c>
      <c r="K135" s="43">
        <v>0</v>
      </c>
      <c r="L135" s="43">
        <v>0</v>
      </c>
      <c r="M135" s="43">
        <v>0</v>
      </c>
      <c r="N135" s="15">
        <f t="shared" si="31"/>
        <v>0.16666666666666666</v>
      </c>
      <c r="O135" s="43">
        <v>25</v>
      </c>
      <c r="P135" s="43">
        <v>0</v>
      </c>
      <c r="Q135" s="43">
        <v>1</v>
      </c>
    </row>
    <row r="136" spans="1:17" x14ac:dyDescent="0.6">
      <c r="A136" s="62" t="s">
        <v>373</v>
      </c>
      <c r="B136" s="42">
        <f t="shared" si="30"/>
        <v>17</v>
      </c>
      <c r="C136" s="43">
        <v>8</v>
      </c>
      <c r="D136" s="43">
        <v>9</v>
      </c>
      <c r="E136" s="43">
        <v>0</v>
      </c>
      <c r="F136" s="44">
        <f t="shared" si="28"/>
        <v>0.47058823529411764</v>
      </c>
      <c r="G136" s="43">
        <v>0</v>
      </c>
      <c r="H136" s="43">
        <v>0</v>
      </c>
      <c r="I136" s="43">
        <v>0</v>
      </c>
      <c r="J136" s="43">
        <v>1</v>
      </c>
      <c r="K136" s="43">
        <v>0</v>
      </c>
      <c r="L136" s="43">
        <v>0</v>
      </c>
      <c r="M136" s="43">
        <v>0</v>
      </c>
      <c r="N136" s="15">
        <f t="shared" si="31"/>
        <v>6.25E-2</v>
      </c>
      <c r="O136" s="43">
        <v>15</v>
      </c>
      <c r="P136" s="43">
        <v>0</v>
      </c>
      <c r="Q136" s="43">
        <v>1</v>
      </c>
    </row>
    <row r="137" spans="1:17" x14ac:dyDescent="0.6">
      <c r="A137" s="62" t="s">
        <v>219</v>
      </c>
      <c r="B137" s="42">
        <f t="shared" si="30"/>
        <v>0</v>
      </c>
      <c r="C137" s="43">
        <v>0</v>
      </c>
      <c r="D137" s="43">
        <v>0</v>
      </c>
      <c r="E137" s="43">
        <v>0</v>
      </c>
      <c r="F137" s="44">
        <v>0</v>
      </c>
      <c r="G137" s="43">
        <v>0</v>
      </c>
      <c r="H137" s="43">
        <v>0</v>
      </c>
      <c r="I137" s="43">
        <v>0</v>
      </c>
      <c r="J137" s="43">
        <v>0</v>
      </c>
      <c r="K137" s="43">
        <v>0</v>
      </c>
      <c r="L137" s="43">
        <v>0</v>
      </c>
      <c r="M137" s="43">
        <v>0</v>
      </c>
      <c r="N137" s="20">
        <v>0</v>
      </c>
      <c r="O137" s="46">
        <v>0</v>
      </c>
      <c r="P137" s="46">
        <v>0</v>
      </c>
      <c r="Q137" s="43">
        <v>0</v>
      </c>
    </row>
    <row r="138" spans="1:17" x14ac:dyDescent="0.6">
      <c r="A138" s="17" t="s">
        <v>33</v>
      </c>
      <c r="B138" s="40">
        <f t="shared" ref="B138:M138" si="32">B114+B126+B127+B128+B129+B130+B131</f>
        <v>638</v>
      </c>
      <c r="C138" s="40">
        <f t="shared" si="32"/>
        <v>487</v>
      </c>
      <c r="D138" s="40">
        <f t="shared" si="32"/>
        <v>150</v>
      </c>
      <c r="E138" s="40">
        <f t="shared" si="32"/>
        <v>1</v>
      </c>
      <c r="F138" s="40">
        <f t="shared" si="32"/>
        <v>5.600325442878634</v>
      </c>
      <c r="G138" s="40">
        <f t="shared" si="32"/>
        <v>1</v>
      </c>
      <c r="H138" s="40">
        <f t="shared" si="32"/>
        <v>33</v>
      </c>
      <c r="I138" s="40">
        <f t="shared" si="32"/>
        <v>73</v>
      </c>
      <c r="J138" s="40">
        <f t="shared" si="32"/>
        <v>52</v>
      </c>
      <c r="K138" s="40">
        <f t="shared" si="32"/>
        <v>5</v>
      </c>
      <c r="L138" s="40">
        <f t="shared" si="32"/>
        <v>0</v>
      </c>
      <c r="M138" s="40">
        <f t="shared" si="32"/>
        <v>17</v>
      </c>
      <c r="N138" s="15">
        <f t="shared" si="31"/>
        <v>0.30626057529610828</v>
      </c>
      <c r="O138" s="40">
        <f>O114+O126+O127+O128+O129+O130+O131</f>
        <v>410</v>
      </c>
      <c r="P138" s="40">
        <f>P114+P126+P127+P128+P129+P130+P131</f>
        <v>26</v>
      </c>
      <c r="Q138" s="40">
        <f>Q114+Q126+Q127+Q128+Q129+Q130+Q131</f>
        <v>21</v>
      </c>
    </row>
    <row r="139" spans="1:17" x14ac:dyDescent="0.6">
      <c r="A139" s="63" t="s">
        <v>99</v>
      </c>
      <c r="B139" s="28">
        <f t="shared" ref="B139:B151" si="33">C139+D139+E139</f>
        <v>3</v>
      </c>
      <c r="C139" s="22">
        <v>1</v>
      </c>
      <c r="D139" s="22">
        <v>2</v>
      </c>
      <c r="E139" s="22">
        <v>0</v>
      </c>
      <c r="F139" s="15">
        <f t="shared" ref="F139:F153" si="34">C139/B139</f>
        <v>0.33333333333333331</v>
      </c>
      <c r="G139" s="22">
        <v>0</v>
      </c>
      <c r="H139" s="22">
        <v>0</v>
      </c>
      <c r="I139" s="22">
        <v>0</v>
      </c>
      <c r="J139" s="22">
        <v>0</v>
      </c>
      <c r="K139" s="22">
        <v>0</v>
      </c>
      <c r="L139" s="22">
        <v>0</v>
      </c>
      <c r="M139" s="22">
        <v>0</v>
      </c>
      <c r="N139" s="15">
        <f t="shared" si="31"/>
        <v>0</v>
      </c>
      <c r="O139" s="22">
        <v>3</v>
      </c>
      <c r="P139" s="22">
        <v>0</v>
      </c>
      <c r="Q139" s="22">
        <v>0</v>
      </c>
    </row>
    <row r="140" spans="1:17" x14ac:dyDescent="0.6">
      <c r="A140" s="66" t="s">
        <v>444</v>
      </c>
      <c r="B140" s="28">
        <f t="shared" si="33"/>
        <v>28</v>
      </c>
      <c r="C140" s="22">
        <v>28</v>
      </c>
      <c r="D140" s="22">
        <v>0</v>
      </c>
      <c r="E140" s="22">
        <v>0</v>
      </c>
      <c r="F140" s="15">
        <f t="shared" si="34"/>
        <v>1</v>
      </c>
      <c r="G140" s="22">
        <v>0</v>
      </c>
      <c r="H140" s="22">
        <v>0</v>
      </c>
      <c r="I140" s="22">
        <v>0</v>
      </c>
      <c r="J140" s="22">
        <v>3</v>
      </c>
      <c r="K140" s="22">
        <v>0</v>
      </c>
      <c r="L140" s="22">
        <v>0</v>
      </c>
      <c r="M140" s="22">
        <v>1</v>
      </c>
      <c r="N140" s="15">
        <f t="shared" si="31"/>
        <v>0.14814814814814814</v>
      </c>
      <c r="O140" s="22">
        <v>23</v>
      </c>
      <c r="P140" s="22">
        <v>0</v>
      </c>
      <c r="Q140" s="22">
        <v>1</v>
      </c>
    </row>
    <row r="141" spans="1:17" x14ac:dyDescent="0.6">
      <c r="A141" s="63" t="s">
        <v>445</v>
      </c>
      <c r="B141" s="28">
        <f t="shared" si="33"/>
        <v>49</v>
      </c>
      <c r="C141" s="22">
        <v>32</v>
      </c>
      <c r="D141" s="22">
        <v>17</v>
      </c>
      <c r="E141" s="22">
        <v>0</v>
      </c>
      <c r="F141" s="15">
        <f t="shared" si="34"/>
        <v>0.65306122448979587</v>
      </c>
      <c r="G141" s="22">
        <v>0</v>
      </c>
      <c r="H141" s="22">
        <v>2</v>
      </c>
      <c r="I141" s="22">
        <v>7</v>
      </c>
      <c r="J141" s="22">
        <v>5</v>
      </c>
      <c r="K141" s="22">
        <v>0</v>
      </c>
      <c r="L141" s="22">
        <v>0</v>
      </c>
      <c r="M141" s="22">
        <v>1</v>
      </c>
      <c r="N141" s="15">
        <f t="shared" si="31"/>
        <v>0.34090909090909088</v>
      </c>
      <c r="O141" s="22">
        <v>29</v>
      </c>
      <c r="P141" s="22">
        <v>0</v>
      </c>
      <c r="Q141" s="22">
        <v>5</v>
      </c>
    </row>
    <row r="142" spans="1:17" x14ac:dyDescent="0.6">
      <c r="A142" s="63" t="s">
        <v>446</v>
      </c>
      <c r="B142" s="28">
        <f t="shared" si="33"/>
        <v>5</v>
      </c>
      <c r="C142" s="22">
        <v>3</v>
      </c>
      <c r="D142" s="22">
        <v>2</v>
      </c>
      <c r="E142" s="22">
        <v>0</v>
      </c>
      <c r="F142" s="15">
        <f t="shared" si="34"/>
        <v>0.6</v>
      </c>
      <c r="G142" s="22">
        <v>0</v>
      </c>
      <c r="H142" s="22">
        <v>0</v>
      </c>
      <c r="I142" s="22">
        <v>0</v>
      </c>
      <c r="J142" s="22">
        <v>0</v>
      </c>
      <c r="K142" s="22">
        <v>0</v>
      </c>
      <c r="L142" s="22">
        <v>0</v>
      </c>
      <c r="M142" s="22">
        <v>0</v>
      </c>
      <c r="N142" s="15">
        <f t="shared" si="31"/>
        <v>0</v>
      </c>
      <c r="O142" s="22">
        <v>5</v>
      </c>
      <c r="P142" s="22">
        <v>0</v>
      </c>
      <c r="Q142" s="22">
        <v>0</v>
      </c>
    </row>
    <row r="143" spans="1:17" x14ac:dyDescent="0.6">
      <c r="A143" s="63" t="s">
        <v>447</v>
      </c>
      <c r="B143" s="28">
        <f t="shared" si="33"/>
        <v>3</v>
      </c>
      <c r="C143" s="22">
        <v>3</v>
      </c>
      <c r="D143" s="22">
        <v>0</v>
      </c>
      <c r="E143" s="22">
        <v>0</v>
      </c>
      <c r="F143" s="15">
        <f t="shared" si="34"/>
        <v>1</v>
      </c>
      <c r="G143" s="22">
        <v>0</v>
      </c>
      <c r="H143" s="22">
        <v>0</v>
      </c>
      <c r="I143" s="22">
        <v>0</v>
      </c>
      <c r="J143" s="22">
        <v>0</v>
      </c>
      <c r="K143" s="22">
        <v>0</v>
      </c>
      <c r="L143" s="22">
        <v>0</v>
      </c>
      <c r="M143" s="22">
        <v>0</v>
      </c>
      <c r="N143" s="15">
        <f t="shared" si="31"/>
        <v>0</v>
      </c>
      <c r="O143" s="22">
        <v>3</v>
      </c>
      <c r="P143" s="22">
        <v>0</v>
      </c>
      <c r="Q143" s="22">
        <v>0</v>
      </c>
    </row>
    <row r="144" spans="1:17" x14ac:dyDescent="0.6">
      <c r="A144" s="63" t="s">
        <v>448</v>
      </c>
      <c r="B144" s="28">
        <f t="shared" si="33"/>
        <v>1</v>
      </c>
      <c r="C144" s="22">
        <v>1</v>
      </c>
      <c r="D144" s="22">
        <v>0</v>
      </c>
      <c r="E144" s="22">
        <v>0</v>
      </c>
      <c r="F144" s="15">
        <f t="shared" si="34"/>
        <v>1</v>
      </c>
      <c r="G144" s="22">
        <v>0</v>
      </c>
      <c r="H144" s="22">
        <v>0</v>
      </c>
      <c r="I144" s="22">
        <v>0</v>
      </c>
      <c r="J144" s="22">
        <v>0</v>
      </c>
      <c r="K144" s="22">
        <v>0</v>
      </c>
      <c r="L144" s="22">
        <v>0</v>
      </c>
      <c r="M144" s="22">
        <v>0</v>
      </c>
      <c r="N144" s="15">
        <f t="shared" si="31"/>
        <v>0</v>
      </c>
      <c r="O144" s="22">
        <v>1</v>
      </c>
      <c r="P144" s="22">
        <v>0</v>
      </c>
      <c r="Q144" s="22">
        <v>0</v>
      </c>
    </row>
    <row r="145" spans="1:17" x14ac:dyDescent="0.6">
      <c r="A145" s="63" t="s">
        <v>449</v>
      </c>
      <c r="B145" s="28">
        <f t="shared" si="33"/>
        <v>8</v>
      </c>
      <c r="C145" s="22">
        <v>5</v>
      </c>
      <c r="D145" s="22">
        <v>3</v>
      </c>
      <c r="E145" s="22">
        <v>0</v>
      </c>
      <c r="F145" s="15">
        <f t="shared" si="34"/>
        <v>0.625</v>
      </c>
      <c r="G145" s="22">
        <v>0</v>
      </c>
      <c r="H145" s="22">
        <v>1</v>
      </c>
      <c r="I145" s="22">
        <v>1</v>
      </c>
      <c r="J145" s="22">
        <v>1</v>
      </c>
      <c r="K145" s="22">
        <v>0</v>
      </c>
      <c r="L145" s="22">
        <v>0</v>
      </c>
      <c r="M145" s="22">
        <v>0</v>
      </c>
      <c r="N145" s="15">
        <f t="shared" si="31"/>
        <v>0.375</v>
      </c>
      <c r="O145" s="22">
        <v>5</v>
      </c>
      <c r="P145" s="22">
        <v>0</v>
      </c>
      <c r="Q145" s="22">
        <v>0</v>
      </c>
    </row>
    <row r="146" spans="1:17" x14ac:dyDescent="0.6">
      <c r="A146" s="63" t="s">
        <v>450</v>
      </c>
      <c r="B146" s="28">
        <f>C146+D146+E146</f>
        <v>1</v>
      </c>
      <c r="C146" s="22">
        <v>0</v>
      </c>
      <c r="D146" s="22">
        <v>1</v>
      </c>
      <c r="E146" s="22">
        <v>0</v>
      </c>
      <c r="F146" s="15">
        <f t="shared" si="34"/>
        <v>0</v>
      </c>
      <c r="G146" s="22">
        <v>0</v>
      </c>
      <c r="H146" s="22">
        <v>0</v>
      </c>
      <c r="I146" s="22">
        <v>0</v>
      </c>
      <c r="J146" s="22">
        <v>0</v>
      </c>
      <c r="K146" s="22">
        <v>0</v>
      </c>
      <c r="L146" s="22">
        <v>0</v>
      </c>
      <c r="M146" s="22">
        <v>0</v>
      </c>
      <c r="N146" s="15">
        <v>0</v>
      </c>
      <c r="O146" s="22">
        <v>0</v>
      </c>
      <c r="P146" s="22">
        <v>0</v>
      </c>
      <c r="Q146" s="22">
        <v>1</v>
      </c>
    </row>
    <row r="147" spans="1:17" x14ac:dyDescent="0.6">
      <c r="A147" s="63" t="s">
        <v>110</v>
      </c>
      <c r="B147" s="28">
        <f t="shared" si="33"/>
        <v>24</v>
      </c>
      <c r="C147" s="22">
        <v>19</v>
      </c>
      <c r="D147" s="22">
        <v>5</v>
      </c>
      <c r="E147" s="22">
        <v>0</v>
      </c>
      <c r="F147" s="15">
        <f t="shared" si="34"/>
        <v>0.79166666666666663</v>
      </c>
      <c r="G147" s="22">
        <v>0</v>
      </c>
      <c r="H147" s="22">
        <v>0</v>
      </c>
      <c r="I147" s="22">
        <v>2</v>
      </c>
      <c r="J147" s="22">
        <v>2</v>
      </c>
      <c r="K147" s="22">
        <v>0</v>
      </c>
      <c r="L147" s="22">
        <v>0</v>
      </c>
      <c r="M147" s="22">
        <v>0</v>
      </c>
      <c r="N147" s="15">
        <f t="shared" si="31"/>
        <v>0.17391304347826086</v>
      </c>
      <c r="O147" s="22">
        <v>19</v>
      </c>
      <c r="P147" s="22">
        <v>0</v>
      </c>
      <c r="Q147" s="22">
        <v>1</v>
      </c>
    </row>
    <row r="148" spans="1:17" x14ac:dyDescent="0.6">
      <c r="A148" s="63" t="s">
        <v>451</v>
      </c>
      <c r="B148" s="28">
        <f t="shared" si="33"/>
        <v>43</v>
      </c>
      <c r="C148" s="22">
        <v>38</v>
      </c>
      <c r="D148" s="22">
        <v>5</v>
      </c>
      <c r="E148" s="22">
        <v>0</v>
      </c>
      <c r="F148" s="15">
        <f t="shared" si="34"/>
        <v>0.88372093023255816</v>
      </c>
      <c r="G148" s="22">
        <v>0</v>
      </c>
      <c r="H148" s="22">
        <v>1</v>
      </c>
      <c r="I148" s="22">
        <v>5</v>
      </c>
      <c r="J148" s="22">
        <v>6</v>
      </c>
      <c r="K148" s="22">
        <v>0</v>
      </c>
      <c r="L148" s="22">
        <v>0</v>
      </c>
      <c r="M148" s="22">
        <v>2</v>
      </c>
      <c r="N148" s="15">
        <f t="shared" si="31"/>
        <v>0.35897435897435898</v>
      </c>
      <c r="O148" s="22">
        <v>25</v>
      </c>
      <c r="P148" s="22">
        <v>0</v>
      </c>
      <c r="Q148" s="22">
        <v>4</v>
      </c>
    </row>
    <row r="149" spans="1:17" x14ac:dyDescent="0.6">
      <c r="A149" s="63" t="s">
        <v>452</v>
      </c>
      <c r="B149" s="28">
        <f t="shared" si="33"/>
        <v>25</v>
      </c>
      <c r="C149" s="22">
        <v>15</v>
      </c>
      <c r="D149" s="22">
        <v>10</v>
      </c>
      <c r="E149" s="22">
        <v>0</v>
      </c>
      <c r="F149" s="15">
        <f t="shared" si="34"/>
        <v>0.6</v>
      </c>
      <c r="G149" s="22">
        <v>0</v>
      </c>
      <c r="H149" s="22">
        <v>1</v>
      </c>
      <c r="I149" s="22">
        <v>5</v>
      </c>
      <c r="J149" s="22">
        <v>3</v>
      </c>
      <c r="K149" s="22">
        <v>0</v>
      </c>
      <c r="L149" s="22">
        <v>0</v>
      </c>
      <c r="M149" s="22">
        <v>0</v>
      </c>
      <c r="N149" s="15">
        <f t="shared" si="31"/>
        <v>0.375</v>
      </c>
      <c r="O149" s="22">
        <v>15</v>
      </c>
      <c r="P149" s="22">
        <v>0</v>
      </c>
      <c r="Q149" s="22">
        <v>1</v>
      </c>
    </row>
    <row r="150" spans="1:17" x14ac:dyDescent="0.6">
      <c r="A150" s="63" t="s">
        <v>262</v>
      </c>
      <c r="B150" s="28">
        <f t="shared" si="33"/>
        <v>18</v>
      </c>
      <c r="C150" s="22">
        <v>15</v>
      </c>
      <c r="D150" s="22">
        <v>3</v>
      </c>
      <c r="E150" s="22">
        <v>0</v>
      </c>
      <c r="F150" s="15">
        <f t="shared" si="34"/>
        <v>0.83333333333333337</v>
      </c>
      <c r="G150" s="22">
        <v>0</v>
      </c>
      <c r="H150" s="22">
        <v>1</v>
      </c>
      <c r="I150" s="22">
        <v>0</v>
      </c>
      <c r="J150" s="22">
        <v>4</v>
      </c>
      <c r="K150" s="22">
        <v>0</v>
      </c>
      <c r="L150" s="22">
        <v>0</v>
      </c>
      <c r="M150" s="22">
        <v>0</v>
      </c>
      <c r="N150" s="15">
        <f t="shared" si="31"/>
        <v>0.27777777777777779</v>
      </c>
      <c r="O150" s="22">
        <v>13</v>
      </c>
      <c r="P150" s="22">
        <v>0</v>
      </c>
      <c r="Q150" s="22">
        <v>0</v>
      </c>
    </row>
    <row r="151" spans="1:17" x14ac:dyDescent="0.6">
      <c r="A151" s="63" t="s">
        <v>219</v>
      </c>
      <c r="B151" s="24">
        <f t="shared" si="33"/>
        <v>30</v>
      </c>
      <c r="C151" s="38">
        <v>22</v>
      </c>
      <c r="D151" s="38">
        <v>8</v>
      </c>
      <c r="E151" s="38">
        <v>0</v>
      </c>
      <c r="F151" s="15">
        <f t="shared" si="34"/>
        <v>0.73333333333333328</v>
      </c>
      <c r="G151" s="38">
        <v>0</v>
      </c>
      <c r="H151" s="38">
        <v>1</v>
      </c>
      <c r="I151" s="38">
        <v>0</v>
      </c>
      <c r="J151" s="38">
        <v>0</v>
      </c>
      <c r="K151" s="38">
        <v>0</v>
      </c>
      <c r="L151" s="38">
        <v>0</v>
      </c>
      <c r="M151" s="38">
        <v>0</v>
      </c>
      <c r="N151" s="20">
        <f t="shared" si="31"/>
        <v>3.4482758620689655E-2</v>
      </c>
      <c r="O151" s="38">
        <v>28</v>
      </c>
      <c r="P151" s="38">
        <v>0</v>
      </c>
      <c r="Q151" s="38">
        <v>1</v>
      </c>
    </row>
    <row r="152" spans="1:17" x14ac:dyDescent="0.6">
      <c r="A152" s="67" t="s">
        <v>38</v>
      </c>
      <c r="B152" s="28">
        <f>C152+D152+E152</f>
        <v>238</v>
      </c>
      <c r="C152" s="28">
        <f>SUM(C139:C151)</f>
        <v>182</v>
      </c>
      <c r="D152" s="28">
        <f>SUM(D139:D151)</f>
        <v>56</v>
      </c>
      <c r="E152" s="28">
        <f>SUM(E139:E151)</f>
        <v>0</v>
      </c>
      <c r="F152" s="49">
        <f t="shared" si="34"/>
        <v>0.76470588235294112</v>
      </c>
      <c r="G152" s="28">
        <f t="shared" ref="G152:M152" si="35">SUM(G139:G151)</f>
        <v>0</v>
      </c>
      <c r="H152" s="28">
        <f t="shared" si="35"/>
        <v>7</v>
      </c>
      <c r="I152" s="28">
        <f t="shared" si="35"/>
        <v>20</v>
      </c>
      <c r="J152" s="28">
        <f t="shared" si="35"/>
        <v>24</v>
      </c>
      <c r="K152" s="28">
        <f t="shared" si="35"/>
        <v>0</v>
      </c>
      <c r="L152" s="28">
        <f t="shared" si="35"/>
        <v>0</v>
      </c>
      <c r="M152" s="28">
        <f t="shared" si="35"/>
        <v>4</v>
      </c>
      <c r="N152" s="15">
        <f t="shared" si="31"/>
        <v>0.24553571428571427</v>
      </c>
      <c r="O152" s="28">
        <f>SUM(O139:O151)</f>
        <v>169</v>
      </c>
      <c r="P152" s="28">
        <f>SUM(P139:P151)</f>
        <v>0</v>
      </c>
      <c r="Q152" s="28">
        <f>SUM(Q139:Q151)</f>
        <v>14</v>
      </c>
    </row>
    <row r="153" spans="1:17" x14ac:dyDescent="0.6">
      <c r="A153" s="17" t="s">
        <v>221</v>
      </c>
      <c r="B153" s="27">
        <f>B113+B138+B152</f>
        <v>1019</v>
      </c>
      <c r="C153" s="27">
        <f>C113+C138+C152</f>
        <v>773</v>
      </c>
      <c r="D153" s="27">
        <f>D113+D138+D152</f>
        <v>245</v>
      </c>
      <c r="E153" s="27">
        <f>E113+E138+E152</f>
        <v>1</v>
      </c>
      <c r="F153" s="19">
        <f t="shared" si="34"/>
        <v>0.7585868498527969</v>
      </c>
      <c r="G153" s="27">
        <f t="shared" ref="G153:M153" si="36">G113+G138+G152</f>
        <v>1</v>
      </c>
      <c r="H153" s="27">
        <f t="shared" si="36"/>
        <v>46</v>
      </c>
      <c r="I153" s="27">
        <f t="shared" si="36"/>
        <v>119</v>
      </c>
      <c r="J153" s="27">
        <f t="shared" si="36"/>
        <v>90</v>
      </c>
      <c r="K153" s="27">
        <f t="shared" si="36"/>
        <v>6</v>
      </c>
      <c r="L153" s="27">
        <f t="shared" si="36"/>
        <v>0</v>
      </c>
      <c r="M153" s="27">
        <f t="shared" si="36"/>
        <v>22</v>
      </c>
      <c r="N153" s="15">
        <f t="shared" si="31"/>
        <v>0.29957805907172996</v>
      </c>
      <c r="O153" s="27">
        <f>O113+O138+O152</f>
        <v>664</v>
      </c>
      <c r="P153" s="27">
        <f>P113+P138+P152</f>
        <v>33</v>
      </c>
      <c r="Q153" s="27">
        <f>Q113+Q138+Q152</f>
        <v>38</v>
      </c>
    </row>
    <row r="154" spans="1:17" x14ac:dyDescent="0.6">
      <c r="A154" s="17" t="s">
        <v>263</v>
      </c>
      <c r="N154" s="15"/>
    </row>
    <row r="155" spans="1:17" x14ac:dyDescent="0.6">
      <c r="A155" s="16" t="s">
        <v>117</v>
      </c>
      <c r="B155" s="28">
        <f>C155+D155+E155</f>
        <v>50</v>
      </c>
      <c r="C155" s="22">
        <v>30</v>
      </c>
      <c r="D155" s="22">
        <v>20</v>
      </c>
      <c r="E155" s="22">
        <v>0</v>
      </c>
      <c r="F155" s="15">
        <f t="shared" ref="F155:F170" si="37">C155/B155</f>
        <v>0.6</v>
      </c>
      <c r="G155" s="22">
        <v>0</v>
      </c>
      <c r="H155" s="22">
        <v>3</v>
      </c>
      <c r="I155" s="22">
        <v>3</v>
      </c>
      <c r="J155" s="22">
        <v>3</v>
      </c>
      <c r="K155" s="22">
        <v>0</v>
      </c>
      <c r="L155" s="22">
        <v>0</v>
      </c>
      <c r="M155" s="22">
        <v>0</v>
      </c>
      <c r="N155" s="15">
        <f t="shared" si="31"/>
        <v>0.23076923076923078</v>
      </c>
      <c r="O155" s="22">
        <v>30</v>
      </c>
      <c r="P155" s="22">
        <v>11</v>
      </c>
      <c r="Q155" s="22">
        <v>0</v>
      </c>
    </row>
    <row r="156" spans="1:17" x14ac:dyDescent="0.6">
      <c r="A156" s="16" t="s">
        <v>115</v>
      </c>
      <c r="B156" s="28">
        <f>C156+D156+E156</f>
        <v>49</v>
      </c>
      <c r="C156" s="22">
        <v>40</v>
      </c>
      <c r="D156" s="22">
        <v>9</v>
      </c>
      <c r="E156" s="22">
        <v>0</v>
      </c>
      <c r="F156" s="15">
        <f t="shared" si="37"/>
        <v>0.81632653061224492</v>
      </c>
      <c r="G156" s="22">
        <v>0</v>
      </c>
      <c r="H156" s="22">
        <v>4</v>
      </c>
      <c r="I156" s="22">
        <v>0</v>
      </c>
      <c r="J156" s="22">
        <v>1</v>
      </c>
      <c r="K156" s="22">
        <v>0</v>
      </c>
      <c r="L156" s="22">
        <v>0</v>
      </c>
      <c r="M156" s="22">
        <v>0</v>
      </c>
      <c r="N156" s="15">
        <f t="shared" si="31"/>
        <v>0.15625</v>
      </c>
      <c r="O156" s="22">
        <v>27</v>
      </c>
      <c r="P156" s="22">
        <v>16</v>
      </c>
      <c r="Q156" s="22">
        <v>1</v>
      </c>
    </row>
    <row r="157" spans="1:17" x14ac:dyDescent="0.6">
      <c r="A157" s="16" t="s">
        <v>116</v>
      </c>
      <c r="B157" s="28">
        <f>C157+D157+E157</f>
        <v>35</v>
      </c>
      <c r="C157" s="22">
        <v>22</v>
      </c>
      <c r="D157" s="22">
        <v>13</v>
      </c>
      <c r="E157" s="22">
        <v>0</v>
      </c>
      <c r="F157" s="20">
        <f t="shared" si="37"/>
        <v>0.62857142857142856</v>
      </c>
      <c r="G157" s="22">
        <v>0</v>
      </c>
      <c r="H157" s="22">
        <v>3</v>
      </c>
      <c r="I157" s="22">
        <v>1</v>
      </c>
      <c r="J157" s="22">
        <v>1</v>
      </c>
      <c r="K157" s="22">
        <v>0</v>
      </c>
      <c r="L157" s="22">
        <v>0</v>
      </c>
      <c r="M157" s="22">
        <v>0</v>
      </c>
      <c r="N157" s="20">
        <f t="shared" si="31"/>
        <v>0.35714285714285715</v>
      </c>
      <c r="O157" s="38">
        <v>9</v>
      </c>
      <c r="P157" s="38">
        <v>17</v>
      </c>
      <c r="Q157" s="38">
        <v>4</v>
      </c>
    </row>
    <row r="158" spans="1:17" x14ac:dyDescent="0.6">
      <c r="A158" s="17" t="s">
        <v>420</v>
      </c>
      <c r="B158" s="40">
        <f>B155+B156+B157</f>
        <v>134</v>
      </c>
      <c r="C158" s="40">
        <f t="shared" ref="C158:Q158" si="38">C155+C156+C157</f>
        <v>92</v>
      </c>
      <c r="D158" s="40">
        <f t="shared" si="38"/>
        <v>42</v>
      </c>
      <c r="E158" s="40">
        <f t="shared" si="38"/>
        <v>0</v>
      </c>
      <c r="F158" s="49">
        <f t="shared" si="37"/>
        <v>0.68656716417910446</v>
      </c>
      <c r="G158" s="40">
        <f t="shared" si="38"/>
        <v>0</v>
      </c>
      <c r="H158" s="40">
        <f t="shared" si="38"/>
        <v>10</v>
      </c>
      <c r="I158" s="40">
        <f t="shared" si="38"/>
        <v>4</v>
      </c>
      <c r="J158" s="40">
        <f t="shared" si="38"/>
        <v>5</v>
      </c>
      <c r="K158" s="40">
        <f t="shared" si="38"/>
        <v>0</v>
      </c>
      <c r="L158" s="40">
        <f t="shared" si="38"/>
        <v>0</v>
      </c>
      <c r="M158" s="40">
        <f t="shared" si="38"/>
        <v>0</v>
      </c>
      <c r="N158" s="15">
        <f t="shared" si="31"/>
        <v>0.22352941176470589</v>
      </c>
      <c r="O158" s="40">
        <f>O155+O156+O157</f>
        <v>66</v>
      </c>
      <c r="P158" s="40">
        <f t="shared" si="38"/>
        <v>44</v>
      </c>
      <c r="Q158" s="40">
        <f t="shared" si="38"/>
        <v>5</v>
      </c>
    </row>
    <row r="159" spans="1:17" x14ac:dyDescent="0.6">
      <c r="A159" s="16" t="s">
        <v>118</v>
      </c>
      <c r="B159" s="28">
        <f>C159+D159+E159</f>
        <v>32</v>
      </c>
      <c r="C159" s="22">
        <v>22</v>
      </c>
      <c r="D159" s="22">
        <v>10</v>
      </c>
      <c r="E159" s="22">
        <v>0</v>
      </c>
      <c r="F159" s="15">
        <f t="shared" si="37"/>
        <v>0.6875</v>
      </c>
      <c r="G159" s="22">
        <v>0</v>
      </c>
      <c r="H159" s="22">
        <v>4</v>
      </c>
      <c r="I159" s="22">
        <v>3</v>
      </c>
      <c r="J159" s="22">
        <v>0</v>
      </c>
      <c r="K159" s="22">
        <v>0</v>
      </c>
      <c r="L159" s="22">
        <v>0</v>
      </c>
      <c r="M159" s="22">
        <v>1</v>
      </c>
      <c r="N159" s="15">
        <f t="shared" si="31"/>
        <v>0.32</v>
      </c>
      <c r="O159" s="22">
        <v>17</v>
      </c>
      <c r="P159" s="22">
        <v>5</v>
      </c>
      <c r="Q159" s="22">
        <v>2</v>
      </c>
    </row>
    <row r="160" spans="1:17" x14ac:dyDescent="0.6">
      <c r="A160" s="16" t="s">
        <v>119</v>
      </c>
      <c r="B160" s="28">
        <f>C160+D160+E160</f>
        <v>111</v>
      </c>
      <c r="C160" s="22">
        <v>98</v>
      </c>
      <c r="D160" s="22">
        <v>11</v>
      </c>
      <c r="E160" s="22">
        <v>2</v>
      </c>
      <c r="F160" s="15">
        <f t="shared" si="37"/>
        <v>0.88288288288288286</v>
      </c>
      <c r="G160" s="22">
        <v>0</v>
      </c>
      <c r="H160" s="22">
        <v>6</v>
      </c>
      <c r="I160" s="22">
        <v>7</v>
      </c>
      <c r="J160" s="22">
        <v>3</v>
      </c>
      <c r="K160" s="22">
        <v>1</v>
      </c>
      <c r="L160" s="22">
        <v>0</v>
      </c>
      <c r="M160" s="22">
        <v>2</v>
      </c>
      <c r="N160" s="15">
        <f t="shared" si="31"/>
        <v>0.17757009345794392</v>
      </c>
      <c r="O160" s="22">
        <v>88</v>
      </c>
      <c r="P160" s="22">
        <v>0</v>
      </c>
      <c r="Q160" s="22">
        <v>4</v>
      </c>
    </row>
    <row r="161" spans="1:17" x14ac:dyDescent="0.6">
      <c r="A161" s="62" t="s">
        <v>388</v>
      </c>
      <c r="B161" s="28">
        <f>C161+D161+E161</f>
        <v>108</v>
      </c>
      <c r="C161" s="22">
        <v>95</v>
      </c>
      <c r="D161" s="22">
        <v>11</v>
      </c>
      <c r="E161" s="22">
        <v>2</v>
      </c>
      <c r="F161" s="15">
        <f t="shared" si="37"/>
        <v>0.87962962962962965</v>
      </c>
      <c r="G161" s="22">
        <v>0</v>
      </c>
      <c r="H161" s="22">
        <v>5</v>
      </c>
      <c r="I161" s="22">
        <v>7</v>
      </c>
      <c r="J161" s="22">
        <v>3</v>
      </c>
      <c r="K161" s="22">
        <v>1</v>
      </c>
      <c r="L161" s="22">
        <v>0</v>
      </c>
      <c r="M161" s="22">
        <v>2</v>
      </c>
      <c r="N161" s="15">
        <f t="shared" si="31"/>
        <v>0.17307692307692307</v>
      </c>
      <c r="O161" s="22">
        <v>86</v>
      </c>
      <c r="P161" s="22">
        <v>0</v>
      </c>
      <c r="Q161" s="22">
        <v>4</v>
      </c>
    </row>
    <row r="162" spans="1:17" x14ac:dyDescent="0.6">
      <c r="A162" s="16" t="s">
        <v>453</v>
      </c>
      <c r="B162" s="28">
        <f>C162+D162+E162</f>
        <v>61</v>
      </c>
      <c r="C162" s="22">
        <v>28</v>
      </c>
      <c r="D162" s="22">
        <v>33</v>
      </c>
      <c r="E162" s="22">
        <v>0</v>
      </c>
      <c r="F162" s="15">
        <f t="shared" si="37"/>
        <v>0.45901639344262296</v>
      </c>
      <c r="G162" s="22">
        <v>0</v>
      </c>
      <c r="H162" s="22">
        <v>0</v>
      </c>
      <c r="I162" s="22">
        <v>8</v>
      </c>
      <c r="J162" s="22">
        <v>6</v>
      </c>
      <c r="K162" s="22">
        <v>0</v>
      </c>
      <c r="L162" s="22">
        <v>0</v>
      </c>
      <c r="M162" s="22">
        <v>0</v>
      </c>
      <c r="N162" s="15">
        <f t="shared" si="31"/>
        <v>0.26415094339622641</v>
      </c>
      <c r="O162" s="22">
        <v>39</v>
      </c>
      <c r="P162" s="22">
        <v>4</v>
      </c>
      <c r="Q162" s="22">
        <v>4</v>
      </c>
    </row>
    <row r="163" spans="1:17" x14ac:dyDescent="0.6">
      <c r="A163" s="62" t="s">
        <v>389</v>
      </c>
      <c r="B163" s="28">
        <f t="shared" ref="B163:B169" si="39">C163+D163+E163</f>
        <v>17</v>
      </c>
      <c r="C163" s="22">
        <v>5</v>
      </c>
      <c r="D163" s="22">
        <v>12</v>
      </c>
      <c r="E163" s="22">
        <v>0</v>
      </c>
      <c r="F163" s="15">
        <f t="shared" si="37"/>
        <v>0.29411764705882354</v>
      </c>
      <c r="G163" s="22">
        <v>0</v>
      </c>
      <c r="H163" s="22">
        <v>0</v>
      </c>
      <c r="I163" s="22">
        <v>2</v>
      </c>
      <c r="J163" s="22">
        <v>3</v>
      </c>
      <c r="K163" s="22">
        <v>0</v>
      </c>
      <c r="L163" s="22">
        <v>0</v>
      </c>
      <c r="M163" s="22">
        <v>0</v>
      </c>
      <c r="N163" s="15">
        <f t="shared" si="31"/>
        <v>0.45454545454545453</v>
      </c>
      <c r="O163" s="22">
        <v>6</v>
      </c>
      <c r="P163" s="22">
        <v>3</v>
      </c>
      <c r="Q163" s="22">
        <v>3</v>
      </c>
    </row>
    <row r="164" spans="1:17" x14ac:dyDescent="0.6">
      <c r="A164" s="16" t="s">
        <v>266</v>
      </c>
      <c r="B164" s="28">
        <f t="shared" si="39"/>
        <v>1</v>
      </c>
      <c r="C164" s="22">
        <v>1</v>
      </c>
      <c r="D164" s="22">
        <v>0</v>
      </c>
      <c r="E164" s="22">
        <v>0</v>
      </c>
      <c r="F164" s="20">
        <f t="shared" si="37"/>
        <v>1</v>
      </c>
      <c r="G164" s="38">
        <v>0</v>
      </c>
      <c r="H164" s="38">
        <v>0</v>
      </c>
      <c r="I164" s="38">
        <v>0</v>
      </c>
      <c r="J164" s="38">
        <v>0</v>
      </c>
      <c r="K164" s="38">
        <v>0</v>
      </c>
      <c r="L164" s="38">
        <v>0</v>
      </c>
      <c r="M164" s="38">
        <v>0</v>
      </c>
      <c r="N164" s="20">
        <v>0</v>
      </c>
      <c r="O164" s="38">
        <v>0</v>
      </c>
      <c r="P164" s="38">
        <v>1</v>
      </c>
      <c r="Q164" s="38">
        <v>0</v>
      </c>
    </row>
    <row r="165" spans="1:17" x14ac:dyDescent="0.6">
      <c r="A165" s="18" t="s">
        <v>33</v>
      </c>
      <c r="B165" s="52">
        <f t="shared" si="39"/>
        <v>205</v>
      </c>
      <c r="C165" s="52">
        <f>C159+C160+C162+C164</f>
        <v>149</v>
      </c>
      <c r="D165" s="52">
        <f>D159+D160+D162+D164</f>
        <v>54</v>
      </c>
      <c r="E165" s="52">
        <f>E159+E160+E162+E164</f>
        <v>2</v>
      </c>
      <c r="F165" s="49">
        <f t="shared" si="37"/>
        <v>0.72682926829268291</v>
      </c>
      <c r="G165" s="52">
        <f t="shared" ref="G165:M165" si="40">G159+G160+G162+G164</f>
        <v>0</v>
      </c>
      <c r="H165" s="52">
        <f t="shared" si="40"/>
        <v>10</v>
      </c>
      <c r="I165" s="52">
        <f t="shared" si="40"/>
        <v>18</v>
      </c>
      <c r="J165" s="52">
        <f t="shared" si="40"/>
        <v>9</v>
      </c>
      <c r="K165" s="52">
        <f t="shared" si="40"/>
        <v>1</v>
      </c>
      <c r="L165" s="52">
        <f t="shared" si="40"/>
        <v>0</v>
      </c>
      <c r="M165" s="52">
        <f t="shared" si="40"/>
        <v>3</v>
      </c>
      <c r="N165" s="15">
        <f t="shared" si="31"/>
        <v>0.22162162162162163</v>
      </c>
      <c r="O165" s="52">
        <f>O159+O160+O162+O164</f>
        <v>144</v>
      </c>
      <c r="P165" s="52">
        <f>P159+P160+P162+P164</f>
        <v>10</v>
      </c>
      <c r="Q165" s="52">
        <f>Q159+Q160+Q162+Q164</f>
        <v>10</v>
      </c>
    </row>
    <row r="166" spans="1:17" x14ac:dyDescent="0.6">
      <c r="A166" s="21" t="s">
        <v>123</v>
      </c>
      <c r="B166" s="27">
        <f t="shared" si="39"/>
        <v>16</v>
      </c>
      <c r="C166" s="39">
        <v>12</v>
      </c>
      <c r="D166" s="39">
        <v>4</v>
      </c>
      <c r="E166" s="39">
        <v>0</v>
      </c>
      <c r="F166" s="15">
        <f t="shared" si="37"/>
        <v>0.75</v>
      </c>
      <c r="G166" s="39">
        <v>1</v>
      </c>
      <c r="H166" s="39">
        <v>1</v>
      </c>
      <c r="I166" s="39">
        <v>2</v>
      </c>
      <c r="J166" s="39">
        <v>1</v>
      </c>
      <c r="K166" s="39">
        <v>0</v>
      </c>
      <c r="L166" s="39">
        <v>0</v>
      </c>
      <c r="M166" s="39">
        <v>0</v>
      </c>
      <c r="N166" s="15">
        <f t="shared" si="31"/>
        <v>0.33333333333333331</v>
      </c>
      <c r="O166" s="39">
        <v>10</v>
      </c>
      <c r="P166" s="39">
        <v>1</v>
      </c>
      <c r="Q166" s="39">
        <v>0</v>
      </c>
    </row>
    <row r="167" spans="1:17" x14ac:dyDescent="0.6">
      <c r="A167" s="21" t="s">
        <v>454</v>
      </c>
      <c r="B167" s="27">
        <f t="shared" si="39"/>
        <v>25</v>
      </c>
      <c r="C167" s="39">
        <v>25</v>
      </c>
      <c r="D167" s="39">
        <v>0</v>
      </c>
      <c r="E167" s="39">
        <v>0</v>
      </c>
      <c r="F167" s="15">
        <f t="shared" si="37"/>
        <v>1</v>
      </c>
      <c r="G167" s="39">
        <v>0</v>
      </c>
      <c r="H167" s="39">
        <v>2</v>
      </c>
      <c r="I167" s="39">
        <v>6</v>
      </c>
      <c r="J167" s="39">
        <v>6</v>
      </c>
      <c r="K167" s="39">
        <v>0</v>
      </c>
      <c r="L167" s="39">
        <v>0</v>
      </c>
      <c r="M167" s="39">
        <v>0</v>
      </c>
      <c r="N167" s="15">
        <f t="shared" si="31"/>
        <v>0.56000000000000005</v>
      </c>
      <c r="O167" s="39">
        <v>11</v>
      </c>
      <c r="P167" s="39">
        <v>0</v>
      </c>
      <c r="Q167" s="39">
        <v>0</v>
      </c>
    </row>
    <row r="168" spans="1:17" x14ac:dyDescent="0.6">
      <c r="A168" s="21" t="s">
        <v>455</v>
      </c>
      <c r="B168" s="27">
        <f t="shared" si="39"/>
        <v>6</v>
      </c>
      <c r="C168" s="39">
        <v>5</v>
      </c>
      <c r="D168" s="39">
        <v>1</v>
      </c>
      <c r="E168" s="39">
        <v>0</v>
      </c>
      <c r="F168" s="15">
        <f t="shared" si="37"/>
        <v>0.83333333333333337</v>
      </c>
      <c r="G168" s="39">
        <v>0</v>
      </c>
      <c r="H168" s="39">
        <v>0</v>
      </c>
      <c r="I168" s="39">
        <v>0</v>
      </c>
      <c r="J168" s="39">
        <v>1</v>
      </c>
      <c r="K168" s="39">
        <v>0</v>
      </c>
      <c r="L168" s="39">
        <v>0</v>
      </c>
      <c r="M168" s="39">
        <v>0</v>
      </c>
      <c r="N168" s="15">
        <f t="shared" si="31"/>
        <v>0.16666666666666666</v>
      </c>
      <c r="O168" s="39">
        <v>5</v>
      </c>
      <c r="P168" s="39">
        <v>0</v>
      </c>
      <c r="Q168" s="39">
        <v>0</v>
      </c>
    </row>
    <row r="169" spans="1:17" x14ac:dyDescent="0.6">
      <c r="A169" s="18" t="s">
        <v>38</v>
      </c>
      <c r="B169" s="26">
        <f t="shared" si="39"/>
        <v>47</v>
      </c>
      <c r="C169" s="26">
        <f t="shared" ref="C169:Q169" si="41">SUM(C166:C168)</f>
        <v>42</v>
      </c>
      <c r="D169" s="26">
        <f t="shared" si="41"/>
        <v>5</v>
      </c>
      <c r="E169" s="26">
        <f t="shared" si="41"/>
        <v>0</v>
      </c>
      <c r="F169" s="36">
        <f t="shared" si="37"/>
        <v>0.8936170212765957</v>
      </c>
      <c r="G169" s="26">
        <f t="shared" si="41"/>
        <v>1</v>
      </c>
      <c r="H169" s="26">
        <f t="shared" si="41"/>
        <v>3</v>
      </c>
      <c r="I169" s="26">
        <f t="shared" si="41"/>
        <v>8</v>
      </c>
      <c r="J169" s="26">
        <f t="shared" si="41"/>
        <v>8</v>
      </c>
      <c r="K169" s="26">
        <f t="shared" si="41"/>
        <v>0</v>
      </c>
      <c r="L169" s="26">
        <f t="shared" si="41"/>
        <v>0</v>
      </c>
      <c r="M169" s="26">
        <f t="shared" si="41"/>
        <v>0</v>
      </c>
      <c r="N169" s="20">
        <f t="shared" si="31"/>
        <v>0.43478260869565216</v>
      </c>
      <c r="O169" s="26">
        <f t="shared" si="41"/>
        <v>26</v>
      </c>
      <c r="P169" s="26">
        <f t="shared" si="41"/>
        <v>1</v>
      </c>
      <c r="Q169" s="26">
        <f t="shared" si="41"/>
        <v>0</v>
      </c>
    </row>
    <row r="170" spans="1:17" x14ac:dyDescent="0.6">
      <c r="A170" s="17" t="s">
        <v>230</v>
      </c>
      <c r="B170" s="28">
        <f>B158+B165+B169</f>
        <v>386</v>
      </c>
      <c r="C170" s="28">
        <f>C158+C165+C169</f>
        <v>283</v>
      </c>
      <c r="D170" s="28">
        <f>D158+D165+D169</f>
        <v>101</v>
      </c>
      <c r="E170" s="28">
        <f>E158+E165+E169</f>
        <v>2</v>
      </c>
      <c r="F170" s="19">
        <f t="shared" si="37"/>
        <v>0.73316062176165808</v>
      </c>
      <c r="G170" s="28">
        <f t="shared" ref="G170:M170" si="42">G158+G165+G169</f>
        <v>1</v>
      </c>
      <c r="H170" s="28">
        <f t="shared" si="42"/>
        <v>23</v>
      </c>
      <c r="I170" s="28">
        <f t="shared" si="42"/>
        <v>30</v>
      </c>
      <c r="J170" s="28">
        <f t="shared" si="42"/>
        <v>22</v>
      </c>
      <c r="K170" s="28">
        <f t="shared" si="42"/>
        <v>1</v>
      </c>
      <c r="L170" s="28">
        <f t="shared" si="42"/>
        <v>0</v>
      </c>
      <c r="M170" s="28">
        <f t="shared" si="42"/>
        <v>3</v>
      </c>
      <c r="N170" s="15">
        <f t="shared" si="31"/>
        <v>0.25316455696202533</v>
      </c>
      <c r="O170" s="28">
        <f>O158+O165+O169</f>
        <v>236</v>
      </c>
      <c r="P170" s="28">
        <f>P158+P165+P169</f>
        <v>55</v>
      </c>
      <c r="Q170" s="28">
        <f>Q158+Q165+Q169</f>
        <v>15</v>
      </c>
    </row>
    <row r="171" spans="1:17" x14ac:dyDescent="0.6">
      <c r="A171" s="17" t="s">
        <v>456</v>
      </c>
      <c r="B171" s="28"/>
      <c r="N171" s="15"/>
    </row>
    <row r="172" spans="1:17" x14ac:dyDescent="0.6">
      <c r="A172" s="16" t="s">
        <v>173</v>
      </c>
      <c r="B172" s="28">
        <f>C172+D172+E172</f>
        <v>31</v>
      </c>
      <c r="C172" s="22">
        <v>24</v>
      </c>
      <c r="D172" s="22">
        <v>7</v>
      </c>
      <c r="E172" s="22">
        <v>0</v>
      </c>
      <c r="F172" s="15">
        <f>C172/B172</f>
        <v>0.77419354838709675</v>
      </c>
      <c r="G172" s="22">
        <v>0</v>
      </c>
      <c r="H172" s="22">
        <v>4</v>
      </c>
      <c r="I172" s="22">
        <v>6</v>
      </c>
      <c r="J172" s="22">
        <v>8</v>
      </c>
      <c r="K172" s="22">
        <v>0</v>
      </c>
      <c r="L172" s="22">
        <v>0</v>
      </c>
      <c r="M172" s="22">
        <v>0</v>
      </c>
      <c r="N172" s="20">
        <f t="shared" si="31"/>
        <v>0.62068965517241381</v>
      </c>
      <c r="O172" s="38">
        <v>11</v>
      </c>
      <c r="P172" s="38">
        <v>1</v>
      </c>
      <c r="Q172" s="22">
        <v>1</v>
      </c>
    </row>
    <row r="173" spans="1:17" x14ac:dyDescent="0.6">
      <c r="A173" s="17" t="s">
        <v>457</v>
      </c>
      <c r="B173" s="40">
        <f>C173+D173+E173</f>
        <v>31</v>
      </c>
      <c r="C173" s="40">
        <f>C172</f>
        <v>24</v>
      </c>
      <c r="D173" s="40">
        <f>D172</f>
        <v>7</v>
      </c>
      <c r="E173" s="40">
        <v>0</v>
      </c>
      <c r="F173" s="49">
        <f>C173/B173</f>
        <v>0.77419354838709675</v>
      </c>
      <c r="G173" s="40">
        <f t="shared" ref="G173:M173" si="43">G172</f>
        <v>0</v>
      </c>
      <c r="H173" s="40">
        <f t="shared" si="43"/>
        <v>4</v>
      </c>
      <c r="I173" s="40">
        <f t="shared" si="43"/>
        <v>6</v>
      </c>
      <c r="J173" s="40">
        <f t="shared" si="43"/>
        <v>8</v>
      </c>
      <c r="K173" s="40">
        <f t="shared" si="43"/>
        <v>0</v>
      </c>
      <c r="L173" s="40">
        <f t="shared" si="43"/>
        <v>0</v>
      </c>
      <c r="M173" s="40">
        <f t="shared" si="43"/>
        <v>0</v>
      </c>
      <c r="N173" s="15">
        <f t="shared" si="31"/>
        <v>0.62068965517241381</v>
      </c>
      <c r="O173" s="28">
        <f>O172</f>
        <v>11</v>
      </c>
      <c r="P173" s="28">
        <f>P172</f>
        <v>1</v>
      </c>
      <c r="Q173" s="40">
        <f>Q172</f>
        <v>1</v>
      </c>
    </row>
    <row r="174" spans="1:17" x14ac:dyDescent="0.6">
      <c r="A174" s="17" t="s">
        <v>458</v>
      </c>
      <c r="B174" s="28"/>
      <c r="C174" s="22"/>
      <c r="D174" s="22"/>
      <c r="E174" s="22"/>
      <c r="F174" s="15"/>
      <c r="G174" s="22"/>
      <c r="H174" s="22"/>
      <c r="I174" s="22"/>
      <c r="J174" s="22"/>
      <c r="K174" s="22"/>
      <c r="L174" s="22"/>
      <c r="M174" s="22"/>
      <c r="N174" s="15"/>
      <c r="O174" s="22"/>
      <c r="P174" s="22"/>
      <c r="Q174" s="22"/>
    </row>
    <row r="175" spans="1:17" x14ac:dyDescent="0.6">
      <c r="A175" s="16" t="s">
        <v>398</v>
      </c>
      <c r="B175" s="28">
        <f>C175+D175+E175</f>
        <v>25</v>
      </c>
      <c r="C175" s="22">
        <v>17</v>
      </c>
      <c r="D175" s="22">
        <v>8</v>
      </c>
      <c r="E175" s="22">
        <v>0</v>
      </c>
      <c r="F175" s="15">
        <f>C175/B175</f>
        <v>0.68</v>
      </c>
      <c r="G175" s="22">
        <v>0</v>
      </c>
      <c r="H175" s="22">
        <v>2</v>
      </c>
      <c r="I175" s="22">
        <v>4</v>
      </c>
      <c r="J175" s="22">
        <v>2</v>
      </c>
      <c r="K175" s="22">
        <v>0</v>
      </c>
      <c r="L175" s="22">
        <v>0</v>
      </c>
      <c r="M175" s="22">
        <v>0</v>
      </c>
      <c r="N175" s="15">
        <f t="shared" si="31"/>
        <v>0.36363636363636365</v>
      </c>
      <c r="O175" s="22">
        <v>14</v>
      </c>
      <c r="P175" s="22">
        <v>2</v>
      </c>
      <c r="Q175" s="22">
        <v>1</v>
      </c>
    </row>
    <row r="176" spans="1:17" x14ac:dyDescent="0.6">
      <c r="A176" s="62" t="s">
        <v>313</v>
      </c>
      <c r="B176" s="42">
        <f>C176+D176+E176</f>
        <v>0</v>
      </c>
      <c r="C176" s="43">
        <v>0</v>
      </c>
      <c r="D176" s="43">
        <v>0</v>
      </c>
      <c r="E176" s="43">
        <v>0</v>
      </c>
      <c r="F176" s="44">
        <v>0</v>
      </c>
      <c r="G176" s="43">
        <v>0</v>
      </c>
      <c r="H176" s="43">
        <v>0</v>
      </c>
      <c r="I176" s="43">
        <v>0</v>
      </c>
      <c r="J176" s="43">
        <v>0</v>
      </c>
      <c r="K176" s="43">
        <v>0</v>
      </c>
      <c r="L176" s="43">
        <v>0</v>
      </c>
      <c r="M176" s="43">
        <v>0</v>
      </c>
      <c r="N176" s="15">
        <v>0</v>
      </c>
      <c r="O176" s="43">
        <v>0</v>
      </c>
      <c r="P176" s="43">
        <v>0</v>
      </c>
      <c r="Q176" s="43">
        <v>0</v>
      </c>
    </row>
    <row r="177" spans="1:17" x14ac:dyDescent="0.6">
      <c r="A177" s="62" t="s">
        <v>399</v>
      </c>
      <c r="B177" s="42">
        <f>C177+D177+E177</f>
        <v>0</v>
      </c>
      <c r="C177" s="43">
        <v>0</v>
      </c>
      <c r="D177" s="43">
        <v>0</v>
      </c>
      <c r="E177" s="43">
        <v>0</v>
      </c>
      <c r="F177" s="44">
        <v>0</v>
      </c>
      <c r="G177" s="43">
        <v>0</v>
      </c>
      <c r="H177" s="43">
        <v>0</v>
      </c>
      <c r="I177" s="43">
        <v>0</v>
      </c>
      <c r="J177" s="43">
        <v>0</v>
      </c>
      <c r="K177" s="43">
        <v>0</v>
      </c>
      <c r="L177" s="43">
        <v>0</v>
      </c>
      <c r="M177" s="43">
        <v>0</v>
      </c>
      <c r="N177" s="15">
        <v>0</v>
      </c>
      <c r="O177" s="43">
        <v>0</v>
      </c>
      <c r="P177" s="43">
        <v>0</v>
      </c>
      <c r="Q177" s="43">
        <v>0</v>
      </c>
    </row>
    <row r="178" spans="1:17" x14ac:dyDescent="0.6">
      <c r="A178" s="16" t="s">
        <v>89</v>
      </c>
      <c r="B178" s="24">
        <f>C178+D178+E178</f>
        <v>87</v>
      </c>
      <c r="C178" s="38">
        <v>60</v>
      </c>
      <c r="D178" s="38">
        <v>27</v>
      </c>
      <c r="E178" s="38">
        <v>0</v>
      </c>
      <c r="F178" s="20">
        <f t="shared" ref="F178:F187" si="44">C178/B178</f>
        <v>0.68965517241379315</v>
      </c>
      <c r="G178" s="38">
        <v>0</v>
      </c>
      <c r="H178" s="38">
        <v>1</v>
      </c>
      <c r="I178" s="38">
        <v>3</v>
      </c>
      <c r="J178" s="38">
        <v>3</v>
      </c>
      <c r="K178" s="38">
        <v>0</v>
      </c>
      <c r="L178" s="38">
        <v>0</v>
      </c>
      <c r="M178" s="38">
        <v>1</v>
      </c>
      <c r="N178" s="20">
        <f t="shared" si="31"/>
        <v>0.1038961038961039</v>
      </c>
      <c r="O178" s="38">
        <v>69</v>
      </c>
      <c r="P178" s="38">
        <v>2</v>
      </c>
      <c r="Q178" s="38">
        <v>8</v>
      </c>
    </row>
    <row r="179" spans="1:17" x14ac:dyDescent="0.6">
      <c r="A179" s="17" t="s">
        <v>33</v>
      </c>
      <c r="B179" s="28">
        <f>B175+B178</f>
        <v>112</v>
      </c>
      <c r="C179" s="28">
        <f t="shared" ref="C179:Q179" si="45">C175+C178</f>
        <v>77</v>
      </c>
      <c r="D179" s="28">
        <f t="shared" si="45"/>
        <v>35</v>
      </c>
      <c r="E179" s="28">
        <f t="shared" si="45"/>
        <v>0</v>
      </c>
      <c r="F179" s="15">
        <f t="shared" si="44"/>
        <v>0.6875</v>
      </c>
      <c r="G179" s="28">
        <f t="shared" si="45"/>
        <v>0</v>
      </c>
      <c r="H179" s="28">
        <f t="shared" si="45"/>
        <v>3</v>
      </c>
      <c r="I179" s="28">
        <f t="shared" si="45"/>
        <v>7</v>
      </c>
      <c r="J179" s="28">
        <f t="shared" si="45"/>
        <v>5</v>
      </c>
      <c r="K179" s="28">
        <f t="shared" si="45"/>
        <v>0</v>
      </c>
      <c r="L179" s="28">
        <f t="shared" si="45"/>
        <v>0</v>
      </c>
      <c r="M179" s="28">
        <f t="shared" si="45"/>
        <v>1</v>
      </c>
      <c r="N179" s="15">
        <f t="shared" si="31"/>
        <v>0.16161616161616163</v>
      </c>
      <c r="O179" s="28">
        <f t="shared" si="45"/>
        <v>83</v>
      </c>
      <c r="P179" s="28">
        <f t="shared" si="45"/>
        <v>4</v>
      </c>
      <c r="Q179" s="28">
        <f t="shared" si="45"/>
        <v>9</v>
      </c>
    </row>
    <row r="180" spans="1:17" ht="29.1" x14ac:dyDescent="0.6">
      <c r="A180" s="68" t="s">
        <v>459</v>
      </c>
      <c r="B180" s="28">
        <f t="shared" ref="B180:B187" si="46">C180+D180+E180</f>
        <v>25</v>
      </c>
      <c r="C180" s="22">
        <v>23</v>
      </c>
      <c r="D180" s="22">
        <v>2</v>
      </c>
      <c r="E180" s="22">
        <v>0</v>
      </c>
      <c r="F180" s="15">
        <f t="shared" si="44"/>
        <v>0.92</v>
      </c>
      <c r="G180" s="22">
        <v>0</v>
      </c>
      <c r="H180" s="22">
        <v>0</v>
      </c>
      <c r="I180" s="22">
        <v>1</v>
      </c>
      <c r="J180" s="22">
        <v>3</v>
      </c>
      <c r="K180" s="22">
        <v>1</v>
      </c>
      <c r="L180" s="22">
        <v>0</v>
      </c>
      <c r="M180" s="22">
        <v>1</v>
      </c>
      <c r="N180" s="15">
        <f t="shared" si="31"/>
        <v>0.27272727272727271</v>
      </c>
      <c r="O180" s="22">
        <v>16</v>
      </c>
      <c r="P180" s="22">
        <v>0</v>
      </c>
      <c r="Q180" s="22">
        <v>3</v>
      </c>
    </row>
    <row r="181" spans="1:17" x14ac:dyDescent="0.6">
      <c r="A181" s="63" t="s">
        <v>460</v>
      </c>
      <c r="B181" s="28">
        <f t="shared" si="46"/>
        <v>7</v>
      </c>
      <c r="C181" s="22">
        <v>3</v>
      </c>
      <c r="D181" s="22">
        <v>4</v>
      </c>
      <c r="E181" s="22">
        <v>0</v>
      </c>
      <c r="F181" s="15">
        <f t="shared" si="44"/>
        <v>0.42857142857142855</v>
      </c>
      <c r="G181" s="22">
        <v>0</v>
      </c>
      <c r="H181" s="22">
        <v>0</v>
      </c>
      <c r="I181" s="22">
        <v>0</v>
      </c>
      <c r="J181" s="22">
        <v>0</v>
      </c>
      <c r="K181" s="22">
        <v>0</v>
      </c>
      <c r="L181" s="22">
        <v>0</v>
      </c>
      <c r="M181" s="22">
        <v>0</v>
      </c>
      <c r="N181" s="15">
        <f t="shared" si="31"/>
        <v>0</v>
      </c>
      <c r="O181" s="22">
        <v>5</v>
      </c>
      <c r="P181" s="22">
        <v>2</v>
      </c>
      <c r="Q181" s="22">
        <v>0</v>
      </c>
    </row>
    <row r="182" spans="1:17" x14ac:dyDescent="0.6">
      <c r="A182" s="21" t="s">
        <v>461</v>
      </c>
      <c r="B182" s="28">
        <f>C182+D182+E182</f>
        <v>6</v>
      </c>
      <c r="C182" s="22">
        <v>4</v>
      </c>
      <c r="D182" s="22">
        <v>2</v>
      </c>
      <c r="E182" s="22">
        <v>0</v>
      </c>
      <c r="F182" s="44">
        <f t="shared" si="44"/>
        <v>0.66666666666666663</v>
      </c>
      <c r="G182" s="22">
        <v>0</v>
      </c>
      <c r="H182" s="22">
        <v>0</v>
      </c>
      <c r="I182" s="22">
        <v>1</v>
      </c>
      <c r="J182" s="22">
        <v>1</v>
      </c>
      <c r="K182" s="22">
        <v>0</v>
      </c>
      <c r="L182" s="22">
        <v>0</v>
      </c>
      <c r="M182" s="22">
        <v>0</v>
      </c>
      <c r="N182" s="15">
        <f t="shared" si="31"/>
        <v>0.4</v>
      </c>
      <c r="O182" s="22">
        <v>3</v>
      </c>
      <c r="P182" s="22">
        <v>0</v>
      </c>
      <c r="Q182" s="22">
        <v>1</v>
      </c>
    </row>
    <row r="183" spans="1:17" x14ac:dyDescent="0.6">
      <c r="A183" s="63" t="s">
        <v>462</v>
      </c>
      <c r="B183" s="28">
        <f t="shared" si="46"/>
        <v>5</v>
      </c>
      <c r="C183" s="22">
        <v>2</v>
      </c>
      <c r="D183" s="22">
        <v>3</v>
      </c>
      <c r="E183" s="22">
        <v>0</v>
      </c>
      <c r="F183" s="15">
        <f t="shared" si="44"/>
        <v>0.4</v>
      </c>
      <c r="G183" s="22">
        <v>0</v>
      </c>
      <c r="H183" s="22">
        <v>0</v>
      </c>
      <c r="I183" s="22">
        <v>3</v>
      </c>
      <c r="J183" s="22">
        <v>1</v>
      </c>
      <c r="K183" s="22">
        <v>0</v>
      </c>
      <c r="L183" s="22">
        <v>0</v>
      </c>
      <c r="M183" s="22">
        <v>0</v>
      </c>
      <c r="N183" s="15">
        <f t="shared" si="31"/>
        <v>0.8</v>
      </c>
      <c r="O183" s="22">
        <v>1</v>
      </c>
      <c r="P183" s="22">
        <v>0</v>
      </c>
      <c r="Q183" s="22">
        <v>0</v>
      </c>
    </row>
    <row r="184" spans="1:17" x14ac:dyDescent="0.6">
      <c r="A184" s="63" t="s">
        <v>463</v>
      </c>
      <c r="B184" s="28">
        <f t="shared" si="46"/>
        <v>23</v>
      </c>
      <c r="C184" s="22">
        <v>21</v>
      </c>
      <c r="D184" s="22">
        <v>2</v>
      </c>
      <c r="E184" s="22">
        <v>0</v>
      </c>
      <c r="F184" s="15">
        <f t="shared" si="44"/>
        <v>0.91304347826086951</v>
      </c>
      <c r="G184" s="22">
        <v>0</v>
      </c>
      <c r="H184" s="22">
        <v>1</v>
      </c>
      <c r="I184" s="22">
        <v>0</v>
      </c>
      <c r="J184" s="22">
        <v>0</v>
      </c>
      <c r="K184" s="22">
        <v>0</v>
      </c>
      <c r="L184" s="22">
        <v>0</v>
      </c>
      <c r="M184" s="22">
        <v>0</v>
      </c>
      <c r="N184" s="15">
        <f t="shared" si="31"/>
        <v>5.2631578947368418E-2</v>
      </c>
      <c r="O184" s="22">
        <v>18</v>
      </c>
      <c r="P184" s="22">
        <v>1</v>
      </c>
      <c r="Q184" s="22">
        <v>3</v>
      </c>
    </row>
    <row r="185" spans="1:17" x14ac:dyDescent="0.6">
      <c r="A185" s="63" t="s">
        <v>464</v>
      </c>
      <c r="B185" s="28">
        <f t="shared" si="46"/>
        <v>1</v>
      </c>
      <c r="C185" s="22">
        <v>1</v>
      </c>
      <c r="D185" s="22">
        <v>0</v>
      </c>
      <c r="E185" s="22">
        <v>0</v>
      </c>
      <c r="F185" s="20">
        <f t="shared" si="44"/>
        <v>1</v>
      </c>
      <c r="G185" s="22">
        <v>0</v>
      </c>
      <c r="H185" s="22">
        <v>0</v>
      </c>
      <c r="I185" s="22">
        <v>0</v>
      </c>
      <c r="J185" s="22">
        <v>0</v>
      </c>
      <c r="K185" s="22">
        <v>0</v>
      </c>
      <c r="L185" s="22">
        <v>0</v>
      </c>
      <c r="M185" s="22">
        <v>0</v>
      </c>
      <c r="N185" s="20">
        <v>0</v>
      </c>
      <c r="O185" s="38">
        <v>0</v>
      </c>
      <c r="P185" s="38">
        <v>1</v>
      </c>
      <c r="Q185" s="38">
        <v>0</v>
      </c>
    </row>
    <row r="186" spans="1:17" x14ac:dyDescent="0.6">
      <c r="A186" s="67" t="s">
        <v>38</v>
      </c>
      <c r="B186" s="40">
        <f t="shared" si="46"/>
        <v>67</v>
      </c>
      <c r="C186" s="40">
        <f t="shared" ref="C186:E186" si="47">SUM(C180:C185)</f>
        <v>54</v>
      </c>
      <c r="D186" s="40">
        <f t="shared" si="47"/>
        <v>13</v>
      </c>
      <c r="E186" s="40">
        <f t="shared" si="47"/>
        <v>0</v>
      </c>
      <c r="F186" s="19">
        <f t="shared" si="44"/>
        <v>0.80597014925373134</v>
      </c>
      <c r="G186" s="40">
        <f>SUM(G180:G185)</f>
        <v>0</v>
      </c>
      <c r="H186" s="40">
        <f t="shared" ref="H186:M186" si="48">SUM(H180:H185)</f>
        <v>1</v>
      </c>
      <c r="I186" s="40">
        <f t="shared" si="48"/>
        <v>5</v>
      </c>
      <c r="J186" s="40">
        <f t="shared" si="48"/>
        <v>5</v>
      </c>
      <c r="K186" s="40">
        <f t="shared" si="48"/>
        <v>1</v>
      </c>
      <c r="L186" s="40">
        <f t="shared" si="48"/>
        <v>0</v>
      </c>
      <c r="M186" s="40">
        <f t="shared" si="48"/>
        <v>1</v>
      </c>
      <c r="N186" s="15">
        <f t="shared" si="31"/>
        <v>0.23214285714285715</v>
      </c>
      <c r="O186" s="28">
        <f>SUM(O180:O185)</f>
        <v>43</v>
      </c>
      <c r="P186" s="28">
        <f>SUM(P180:P185)</f>
        <v>4</v>
      </c>
      <c r="Q186" s="28">
        <f>SUM(Q180:Q185)</f>
        <v>7</v>
      </c>
    </row>
    <row r="187" spans="1:17" x14ac:dyDescent="0.6">
      <c r="A187" s="17" t="s">
        <v>238</v>
      </c>
      <c r="B187" s="28">
        <f t="shared" si="46"/>
        <v>179</v>
      </c>
      <c r="C187" s="28">
        <f>C179+C186</f>
        <v>131</v>
      </c>
      <c r="D187" s="28">
        <f>D179+D186</f>
        <v>48</v>
      </c>
      <c r="E187" s="28">
        <f>E179+E186</f>
        <v>0</v>
      </c>
      <c r="F187" s="19">
        <f t="shared" si="44"/>
        <v>0.73184357541899436</v>
      </c>
      <c r="G187" s="28">
        <f>G179+G186</f>
        <v>0</v>
      </c>
      <c r="H187" s="28">
        <f t="shared" ref="H187:M187" si="49">H179+H186</f>
        <v>4</v>
      </c>
      <c r="I187" s="28">
        <f t="shared" si="49"/>
        <v>12</v>
      </c>
      <c r="J187" s="28">
        <f t="shared" si="49"/>
        <v>10</v>
      </c>
      <c r="K187" s="28">
        <f t="shared" si="49"/>
        <v>1</v>
      </c>
      <c r="L187" s="28">
        <f t="shared" si="49"/>
        <v>0</v>
      </c>
      <c r="M187" s="28">
        <f t="shared" si="49"/>
        <v>2</v>
      </c>
      <c r="N187" s="15">
        <f t="shared" si="31"/>
        <v>0.18709677419354839</v>
      </c>
      <c r="O187" s="28">
        <f>O179+O186</f>
        <v>126</v>
      </c>
      <c r="P187" s="28">
        <f>P179+P186</f>
        <v>8</v>
      </c>
      <c r="Q187" s="28">
        <f>Q179+Q186</f>
        <v>16</v>
      </c>
    </row>
    <row r="188" spans="1:17" x14ac:dyDescent="0.6">
      <c r="A188" s="17" t="s">
        <v>465</v>
      </c>
      <c r="N188" s="15"/>
    </row>
    <row r="189" spans="1:17" x14ac:dyDescent="0.6">
      <c r="A189" s="16" t="s">
        <v>79</v>
      </c>
      <c r="B189" s="28">
        <f>C189+D189+E189</f>
        <v>27</v>
      </c>
      <c r="C189" s="22">
        <v>23</v>
      </c>
      <c r="D189" s="22">
        <v>4</v>
      </c>
      <c r="E189" s="22">
        <v>0</v>
      </c>
      <c r="F189" s="15">
        <f>C189/B189</f>
        <v>0.85185185185185186</v>
      </c>
      <c r="G189" s="22">
        <v>0</v>
      </c>
      <c r="H189" s="22">
        <v>0</v>
      </c>
      <c r="I189" s="22">
        <v>2</v>
      </c>
      <c r="J189" s="22">
        <v>2</v>
      </c>
      <c r="K189" s="22">
        <v>0</v>
      </c>
      <c r="L189" s="22">
        <v>1</v>
      </c>
      <c r="M189" s="22">
        <v>1</v>
      </c>
      <c r="N189" s="15">
        <f t="shared" si="31"/>
        <v>0.3</v>
      </c>
      <c r="O189" s="22">
        <v>14</v>
      </c>
      <c r="P189" s="22">
        <v>6</v>
      </c>
      <c r="Q189" s="22">
        <v>1</v>
      </c>
    </row>
    <row r="190" spans="1:17" x14ac:dyDescent="0.6">
      <c r="A190" s="17" t="s">
        <v>420</v>
      </c>
      <c r="B190" s="24">
        <f>C190+D190+E190</f>
        <v>27</v>
      </c>
      <c r="C190" s="24">
        <f t="shared" ref="C190:Q190" si="50">C189</f>
        <v>23</v>
      </c>
      <c r="D190" s="24">
        <f t="shared" si="50"/>
        <v>4</v>
      </c>
      <c r="E190" s="24">
        <f t="shared" si="50"/>
        <v>0</v>
      </c>
      <c r="F190" s="36">
        <f>C190/B190</f>
        <v>0.85185185185185186</v>
      </c>
      <c r="G190" s="24">
        <f t="shared" si="50"/>
        <v>0</v>
      </c>
      <c r="H190" s="24">
        <f t="shared" si="50"/>
        <v>0</v>
      </c>
      <c r="I190" s="24">
        <f t="shared" si="50"/>
        <v>2</v>
      </c>
      <c r="J190" s="24">
        <f t="shared" si="50"/>
        <v>2</v>
      </c>
      <c r="K190" s="24">
        <f t="shared" si="50"/>
        <v>0</v>
      </c>
      <c r="L190" s="24">
        <f t="shared" si="50"/>
        <v>1</v>
      </c>
      <c r="M190" s="24">
        <f t="shared" si="50"/>
        <v>1</v>
      </c>
      <c r="N190" s="20">
        <f t="shared" si="31"/>
        <v>0.3</v>
      </c>
      <c r="O190" s="24">
        <f>O189</f>
        <v>14</v>
      </c>
      <c r="P190" s="24">
        <f t="shared" si="50"/>
        <v>6</v>
      </c>
      <c r="Q190" s="24">
        <f t="shared" si="50"/>
        <v>1</v>
      </c>
    </row>
    <row r="191" spans="1:17" x14ac:dyDescent="0.6">
      <c r="A191" s="16" t="s">
        <v>88</v>
      </c>
      <c r="B191" s="28">
        <f t="shared" ref="B191:B197" si="51">C191+D191+E191</f>
        <v>10</v>
      </c>
      <c r="C191" s="22">
        <v>7</v>
      </c>
      <c r="D191" s="22">
        <v>3</v>
      </c>
      <c r="E191" s="22">
        <v>0</v>
      </c>
      <c r="F191" s="15">
        <f t="shared" ref="F191:F204" si="52">C191/B191</f>
        <v>0.7</v>
      </c>
      <c r="G191" s="22">
        <v>0</v>
      </c>
      <c r="H191" s="22">
        <v>1</v>
      </c>
      <c r="I191" s="22">
        <v>1</v>
      </c>
      <c r="J191" s="22">
        <v>0</v>
      </c>
      <c r="K191" s="22">
        <v>0</v>
      </c>
      <c r="L191" s="22">
        <v>0</v>
      </c>
      <c r="M191" s="22">
        <v>0</v>
      </c>
      <c r="N191" s="15">
        <f t="shared" ref="N191:N204" si="53">(G191+H191+I191+J191+K191+L191+M191)/(G191+H191+I191+J191+K191+L191+M191+O191)</f>
        <v>0.22222222222222221</v>
      </c>
      <c r="O191" s="22">
        <v>7</v>
      </c>
      <c r="P191" s="22">
        <v>1</v>
      </c>
      <c r="Q191" s="22">
        <v>0</v>
      </c>
    </row>
    <row r="192" spans="1:17" x14ac:dyDescent="0.6">
      <c r="A192" s="16" t="s">
        <v>91</v>
      </c>
      <c r="B192" s="28">
        <f t="shared" si="51"/>
        <v>34</v>
      </c>
      <c r="C192" s="22">
        <v>22</v>
      </c>
      <c r="D192" s="22">
        <v>12</v>
      </c>
      <c r="E192" s="22">
        <v>0</v>
      </c>
      <c r="F192" s="15">
        <f t="shared" si="52"/>
        <v>0.6470588235294118</v>
      </c>
      <c r="G192" s="22">
        <v>0</v>
      </c>
      <c r="H192" s="22">
        <v>1</v>
      </c>
      <c r="I192" s="22">
        <v>3</v>
      </c>
      <c r="J192" s="22">
        <v>4</v>
      </c>
      <c r="K192" s="22">
        <v>0</v>
      </c>
      <c r="L192" s="22">
        <v>0</v>
      </c>
      <c r="M192" s="22">
        <v>0</v>
      </c>
      <c r="N192" s="15">
        <f t="shared" si="53"/>
        <v>0.26666666666666666</v>
      </c>
      <c r="O192" s="22">
        <v>22</v>
      </c>
      <c r="P192" s="22">
        <v>2</v>
      </c>
      <c r="Q192" s="22">
        <v>2</v>
      </c>
    </row>
    <row r="193" spans="1:17" x14ac:dyDescent="0.6">
      <c r="A193" s="16" t="s">
        <v>94</v>
      </c>
      <c r="B193" s="28">
        <f t="shared" si="51"/>
        <v>106</v>
      </c>
      <c r="C193" s="22">
        <v>93</v>
      </c>
      <c r="D193" s="22">
        <v>13</v>
      </c>
      <c r="E193" s="22">
        <v>0</v>
      </c>
      <c r="F193" s="15">
        <f>C193/B193</f>
        <v>0.87735849056603776</v>
      </c>
      <c r="G193" s="22">
        <v>0</v>
      </c>
      <c r="H193" s="22">
        <v>0</v>
      </c>
      <c r="I193" s="22">
        <v>1</v>
      </c>
      <c r="J193" s="22">
        <v>9</v>
      </c>
      <c r="K193" s="22">
        <v>1</v>
      </c>
      <c r="L193" s="22">
        <v>1</v>
      </c>
      <c r="M193" s="22">
        <v>2</v>
      </c>
      <c r="N193" s="15">
        <f t="shared" si="53"/>
        <v>0.13333333333333333</v>
      </c>
      <c r="O193" s="22">
        <v>91</v>
      </c>
      <c r="P193" s="22">
        <v>1</v>
      </c>
      <c r="Q193" s="22">
        <v>0</v>
      </c>
    </row>
    <row r="194" spans="1:17" x14ac:dyDescent="0.6">
      <c r="A194" s="62" t="s">
        <v>281</v>
      </c>
      <c r="B194" s="42">
        <f t="shared" si="51"/>
        <v>33</v>
      </c>
      <c r="C194" s="43">
        <v>26</v>
      </c>
      <c r="D194" s="43">
        <v>7</v>
      </c>
      <c r="E194" s="43">
        <v>0</v>
      </c>
      <c r="F194" s="44">
        <f t="shared" si="52"/>
        <v>0.78787878787878785</v>
      </c>
      <c r="G194" s="43">
        <v>0</v>
      </c>
      <c r="H194" s="43">
        <v>0</v>
      </c>
      <c r="I194" s="43">
        <v>1</v>
      </c>
      <c r="J194" s="43">
        <v>5</v>
      </c>
      <c r="K194" s="43">
        <v>0</v>
      </c>
      <c r="L194" s="43">
        <v>0</v>
      </c>
      <c r="M194" s="43">
        <v>0</v>
      </c>
      <c r="N194" s="15">
        <f t="shared" si="53"/>
        <v>0.18181818181818182</v>
      </c>
      <c r="O194" s="43">
        <v>27</v>
      </c>
      <c r="P194" s="43">
        <v>0</v>
      </c>
      <c r="Q194" s="43">
        <v>0</v>
      </c>
    </row>
    <row r="195" spans="1:17" x14ac:dyDescent="0.6">
      <c r="A195" s="62" t="s">
        <v>407</v>
      </c>
      <c r="B195" s="42">
        <f t="shared" si="51"/>
        <v>16</v>
      </c>
      <c r="C195" s="43">
        <v>13</v>
      </c>
      <c r="D195" s="43">
        <v>3</v>
      </c>
      <c r="E195" s="43">
        <v>0</v>
      </c>
      <c r="F195" s="44">
        <f t="shared" si="52"/>
        <v>0.8125</v>
      </c>
      <c r="G195" s="43">
        <v>0</v>
      </c>
      <c r="H195" s="43">
        <v>0</v>
      </c>
      <c r="I195" s="43">
        <v>0</v>
      </c>
      <c r="J195" s="43">
        <v>2</v>
      </c>
      <c r="K195" s="43">
        <v>0</v>
      </c>
      <c r="L195" s="43">
        <v>1</v>
      </c>
      <c r="M195" s="43">
        <v>0</v>
      </c>
      <c r="N195" s="15">
        <f t="shared" si="53"/>
        <v>0.1875</v>
      </c>
      <c r="O195" s="43">
        <v>13</v>
      </c>
      <c r="P195" s="43">
        <v>0</v>
      </c>
      <c r="Q195" s="43">
        <v>0</v>
      </c>
    </row>
    <row r="196" spans="1:17" x14ac:dyDescent="0.6">
      <c r="A196" s="62" t="s">
        <v>408</v>
      </c>
      <c r="B196" s="42">
        <f t="shared" si="51"/>
        <v>56</v>
      </c>
      <c r="C196" s="43">
        <v>53</v>
      </c>
      <c r="D196" s="43">
        <v>3</v>
      </c>
      <c r="E196" s="43">
        <v>0</v>
      </c>
      <c r="F196" s="45">
        <f t="shared" si="52"/>
        <v>0.9464285714285714</v>
      </c>
      <c r="G196" s="43">
        <v>0</v>
      </c>
      <c r="H196" s="43">
        <v>0</v>
      </c>
      <c r="I196" s="43">
        <v>0</v>
      </c>
      <c r="J196" s="43">
        <v>2</v>
      </c>
      <c r="K196" s="43">
        <v>1</v>
      </c>
      <c r="L196" s="43">
        <v>0</v>
      </c>
      <c r="M196" s="43">
        <v>2</v>
      </c>
      <c r="N196" s="20">
        <f t="shared" si="53"/>
        <v>9.0909090909090912E-2</v>
      </c>
      <c r="O196" s="46">
        <v>50</v>
      </c>
      <c r="P196" s="43">
        <v>1</v>
      </c>
      <c r="Q196" s="43">
        <v>0</v>
      </c>
    </row>
    <row r="197" spans="1:17" x14ac:dyDescent="0.6">
      <c r="A197" s="18" t="s">
        <v>33</v>
      </c>
      <c r="B197" s="52">
        <f t="shared" si="51"/>
        <v>150</v>
      </c>
      <c r="C197" s="52">
        <f>C191+C192+C193</f>
        <v>122</v>
      </c>
      <c r="D197" s="52">
        <f>D191+D192+D193</f>
        <v>28</v>
      </c>
      <c r="E197" s="52">
        <f>E191+E192+E193</f>
        <v>0</v>
      </c>
      <c r="F197" s="49">
        <f t="shared" si="52"/>
        <v>0.81333333333333335</v>
      </c>
      <c r="G197" s="52">
        <f t="shared" ref="G197:M197" si="54">G191+G192+G193</f>
        <v>0</v>
      </c>
      <c r="H197" s="52">
        <f t="shared" si="54"/>
        <v>2</v>
      </c>
      <c r="I197" s="52">
        <f t="shared" si="54"/>
        <v>5</v>
      </c>
      <c r="J197" s="52">
        <f t="shared" si="54"/>
        <v>13</v>
      </c>
      <c r="K197" s="52">
        <f t="shared" si="54"/>
        <v>1</v>
      </c>
      <c r="L197" s="52">
        <f t="shared" si="54"/>
        <v>1</v>
      </c>
      <c r="M197" s="52">
        <f t="shared" si="54"/>
        <v>2</v>
      </c>
      <c r="N197" s="15">
        <f t="shared" si="53"/>
        <v>0.16666666666666666</v>
      </c>
      <c r="O197" s="52">
        <f>O191+O192+O193</f>
        <v>120</v>
      </c>
      <c r="P197" s="52">
        <f>P191+P192+P193</f>
        <v>4</v>
      </c>
      <c r="Q197" s="52">
        <f>Q191+Q192+Q193</f>
        <v>2</v>
      </c>
    </row>
    <row r="198" spans="1:17" x14ac:dyDescent="0.6">
      <c r="A198" s="21" t="s">
        <v>466</v>
      </c>
      <c r="B198" s="39">
        <f>C198+D198+E198</f>
        <v>26</v>
      </c>
      <c r="C198" s="39">
        <v>23</v>
      </c>
      <c r="D198" s="39">
        <v>3</v>
      </c>
      <c r="E198" s="39">
        <v>0</v>
      </c>
      <c r="F198" s="15">
        <f t="shared" si="52"/>
        <v>0.88461538461538458</v>
      </c>
      <c r="G198" s="39">
        <v>0</v>
      </c>
      <c r="H198" s="39">
        <v>3</v>
      </c>
      <c r="I198" s="39">
        <v>0</v>
      </c>
      <c r="J198" s="39">
        <v>0</v>
      </c>
      <c r="K198" s="39">
        <v>0</v>
      </c>
      <c r="L198" s="39">
        <v>0</v>
      </c>
      <c r="M198" s="39">
        <v>0</v>
      </c>
      <c r="N198" s="15">
        <f t="shared" si="53"/>
        <v>0.125</v>
      </c>
      <c r="O198" s="39">
        <v>21</v>
      </c>
      <c r="P198" s="39">
        <v>0</v>
      </c>
      <c r="Q198" s="39">
        <v>2</v>
      </c>
    </row>
    <row r="199" spans="1:17" x14ac:dyDescent="0.6">
      <c r="A199" s="21" t="s">
        <v>112</v>
      </c>
      <c r="B199" s="27">
        <f>C199+D199+E199</f>
        <v>5</v>
      </c>
      <c r="C199" s="39">
        <v>4</v>
      </c>
      <c r="D199" s="39">
        <v>1</v>
      </c>
      <c r="E199" s="39">
        <v>0</v>
      </c>
      <c r="F199" s="15">
        <f t="shared" si="52"/>
        <v>0.8</v>
      </c>
      <c r="G199" s="39">
        <v>0</v>
      </c>
      <c r="H199" s="39">
        <v>0</v>
      </c>
      <c r="I199" s="39">
        <v>0</v>
      </c>
      <c r="J199" s="39">
        <v>2</v>
      </c>
      <c r="K199" s="39">
        <v>0</v>
      </c>
      <c r="L199" s="39">
        <v>0</v>
      </c>
      <c r="M199" s="39">
        <v>0</v>
      </c>
      <c r="N199" s="15">
        <f t="shared" si="53"/>
        <v>0.4</v>
      </c>
      <c r="O199" s="39">
        <v>3</v>
      </c>
      <c r="P199" s="39">
        <v>0</v>
      </c>
      <c r="Q199" s="39">
        <v>0</v>
      </c>
    </row>
    <row r="200" spans="1:17" x14ac:dyDescent="0.6">
      <c r="A200" s="18" t="s">
        <v>38</v>
      </c>
      <c r="B200" s="27">
        <f>C200+D200+E200</f>
        <v>31</v>
      </c>
      <c r="C200" s="27">
        <f t="shared" ref="C200:Q200" si="55">SUM(C198:C199)</f>
        <v>27</v>
      </c>
      <c r="D200" s="27">
        <f t="shared" si="55"/>
        <v>4</v>
      </c>
      <c r="E200" s="27">
        <f t="shared" si="55"/>
        <v>0</v>
      </c>
      <c r="F200" s="36">
        <f t="shared" si="52"/>
        <v>0.87096774193548387</v>
      </c>
      <c r="G200" s="27">
        <f t="shared" si="55"/>
        <v>0</v>
      </c>
      <c r="H200" s="27">
        <f t="shared" si="55"/>
        <v>3</v>
      </c>
      <c r="I200" s="27">
        <f t="shared" si="55"/>
        <v>0</v>
      </c>
      <c r="J200" s="27">
        <f t="shared" si="55"/>
        <v>2</v>
      </c>
      <c r="K200" s="27">
        <f t="shared" si="55"/>
        <v>0</v>
      </c>
      <c r="L200" s="27">
        <f t="shared" si="55"/>
        <v>0</v>
      </c>
      <c r="M200" s="27">
        <f t="shared" si="55"/>
        <v>0</v>
      </c>
      <c r="N200" s="20">
        <f t="shared" si="53"/>
        <v>0.17241379310344829</v>
      </c>
      <c r="O200" s="26">
        <f t="shared" si="55"/>
        <v>24</v>
      </c>
      <c r="P200" s="27">
        <f t="shared" si="55"/>
        <v>0</v>
      </c>
      <c r="Q200" s="27">
        <f t="shared" si="55"/>
        <v>2</v>
      </c>
    </row>
    <row r="201" spans="1:17" x14ac:dyDescent="0.6">
      <c r="A201" s="17" t="s">
        <v>241</v>
      </c>
      <c r="B201" s="52">
        <f>C201+D201+E201</f>
        <v>208</v>
      </c>
      <c r="C201" s="52">
        <f>C190+C197+C200</f>
        <v>172</v>
      </c>
      <c r="D201" s="52">
        <f>D190+D197+D200</f>
        <v>36</v>
      </c>
      <c r="E201" s="52">
        <f>E190+E197+E200</f>
        <v>0</v>
      </c>
      <c r="F201" s="19">
        <f t="shared" si="52"/>
        <v>0.82692307692307687</v>
      </c>
      <c r="G201" s="52">
        <f t="shared" ref="G201:M201" si="56">G190+G197+G200</f>
        <v>0</v>
      </c>
      <c r="H201" s="52">
        <f t="shared" si="56"/>
        <v>5</v>
      </c>
      <c r="I201" s="52">
        <f t="shared" si="56"/>
        <v>7</v>
      </c>
      <c r="J201" s="52">
        <f t="shared" si="56"/>
        <v>17</v>
      </c>
      <c r="K201" s="52">
        <f t="shared" si="56"/>
        <v>1</v>
      </c>
      <c r="L201" s="52">
        <f t="shared" si="56"/>
        <v>2</v>
      </c>
      <c r="M201" s="52">
        <f t="shared" si="56"/>
        <v>3</v>
      </c>
      <c r="N201" s="15">
        <f t="shared" si="53"/>
        <v>0.18134715025906736</v>
      </c>
      <c r="O201" s="27">
        <f>O190+O197+O200</f>
        <v>158</v>
      </c>
      <c r="P201" s="52">
        <f>P190+P197+P200</f>
        <v>10</v>
      </c>
      <c r="Q201" s="52">
        <f>Q190+Q197+Q200</f>
        <v>5</v>
      </c>
    </row>
    <row r="202" spans="1:17" ht="15.9" thickBot="1" x14ac:dyDescent="0.65">
      <c r="A202" s="64"/>
      <c r="B202" s="53"/>
      <c r="C202" s="54"/>
      <c r="D202" s="54"/>
      <c r="E202" s="54"/>
      <c r="F202" s="55"/>
      <c r="G202" s="54"/>
      <c r="H202" s="54"/>
      <c r="I202" s="54"/>
      <c r="J202" s="54"/>
      <c r="K202" s="54"/>
      <c r="L202" s="54"/>
      <c r="M202" s="54"/>
      <c r="N202" s="55"/>
      <c r="O202" s="54"/>
      <c r="P202" s="54"/>
      <c r="Q202" s="54"/>
    </row>
    <row r="203" spans="1:17" ht="18.3" x14ac:dyDescent="0.7">
      <c r="A203" s="57" t="s">
        <v>467</v>
      </c>
      <c r="B203" s="56">
        <f>B30+B63+B102+B173+B153+B80+B170+B187+B201</f>
        <v>3655</v>
      </c>
      <c r="C203" s="56">
        <f>C30+C63+C102+C173+C153+C80+C170+C187+C201</f>
        <v>2503</v>
      </c>
      <c r="D203" s="56">
        <f>D30+D63+D102+D173+D153+D80+D170+D187+D201</f>
        <v>1149</v>
      </c>
      <c r="E203" s="56">
        <f>E30+E63+E102+E173+E153+E80+E170+E187+E201</f>
        <v>3</v>
      </c>
      <c r="F203" s="41">
        <f t="shared" si="52"/>
        <v>0.68481532147742818</v>
      </c>
      <c r="G203" s="56">
        <f t="shared" ref="G203:M203" si="57">G30+G63+G102+G173+G153+G80+G170+G187+G201</f>
        <v>4</v>
      </c>
      <c r="H203" s="56">
        <f t="shared" si="57"/>
        <v>203</v>
      </c>
      <c r="I203" s="56">
        <f t="shared" si="57"/>
        <v>271</v>
      </c>
      <c r="J203" s="56">
        <f t="shared" si="57"/>
        <v>238</v>
      </c>
      <c r="K203" s="56">
        <f t="shared" si="57"/>
        <v>22</v>
      </c>
      <c r="L203" s="56">
        <f t="shared" si="57"/>
        <v>2</v>
      </c>
      <c r="M203" s="56">
        <f t="shared" si="57"/>
        <v>72</v>
      </c>
      <c r="N203" s="41">
        <f t="shared" si="53"/>
        <v>0.2698570953805251</v>
      </c>
      <c r="O203" s="56">
        <f>O30+O63+O102+O173+O153+O80+O170+O187+O201</f>
        <v>2197</v>
      </c>
      <c r="P203" s="56">
        <f>P30+P63+P102+P173+P153+P80+P170+P187+P201</f>
        <v>490</v>
      </c>
      <c r="Q203" s="56">
        <f>Q30+Q63+Q102+Q173+Q153+Q80+Q170+Q187+Q201</f>
        <v>156</v>
      </c>
    </row>
    <row r="204" spans="1:17" ht="18.3" x14ac:dyDescent="0.7">
      <c r="A204" s="75" t="s">
        <v>416</v>
      </c>
      <c r="B204" s="57">
        <v>499</v>
      </c>
      <c r="C204" s="57">
        <v>331</v>
      </c>
      <c r="D204" s="57">
        <v>158</v>
      </c>
      <c r="E204" s="57">
        <v>10</v>
      </c>
      <c r="F204" s="41">
        <f t="shared" si="52"/>
        <v>0.66332665330661322</v>
      </c>
      <c r="G204" s="57">
        <v>0</v>
      </c>
      <c r="H204" s="57">
        <v>20</v>
      </c>
      <c r="I204" s="57">
        <v>30</v>
      </c>
      <c r="J204" s="57">
        <v>18</v>
      </c>
      <c r="K204" s="57">
        <v>1</v>
      </c>
      <c r="L204" s="57">
        <v>0</v>
      </c>
      <c r="M204" s="57">
        <v>2</v>
      </c>
      <c r="N204" s="41">
        <f t="shared" si="53"/>
        <v>0.3256880733944954</v>
      </c>
      <c r="O204" s="57">
        <v>147</v>
      </c>
      <c r="P204" s="57">
        <v>52</v>
      </c>
      <c r="Q204" s="57">
        <v>229</v>
      </c>
    </row>
    <row r="205" spans="1:17" x14ac:dyDescent="0.6">
      <c r="A205" s="76" t="s">
        <v>140</v>
      </c>
      <c r="B205" s="60"/>
      <c r="C205" s="61"/>
      <c r="D205" s="61"/>
      <c r="E205" s="61"/>
      <c r="F205" s="61"/>
      <c r="G205" s="61"/>
      <c r="H205" s="61"/>
      <c r="I205" s="61"/>
      <c r="J205" s="61"/>
      <c r="K205" s="61"/>
      <c r="L205" s="61"/>
      <c r="M205" s="61"/>
      <c r="N205" s="60"/>
      <c r="O205" s="61"/>
      <c r="P205" s="61"/>
      <c r="Q205" s="59"/>
    </row>
    <row r="206" spans="1:17" x14ac:dyDescent="0.6">
      <c r="A206" s="77" t="s">
        <v>141</v>
      </c>
      <c r="B206" s="60"/>
      <c r="C206" s="61"/>
      <c r="D206" s="61"/>
      <c r="E206" s="61"/>
      <c r="F206" s="61"/>
      <c r="G206" s="61"/>
      <c r="H206" s="61"/>
      <c r="I206" s="61"/>
      <c r="J206" s="61"/>
      <c r="K206" s="61"/>
      <c r="L206" s="61"/>
      <c r="M206" s="61"/>
      <c r="N206" s="60"/>
      <c r="O206" s="61"/>
      <c r="P206" s="61"/>
      <c r="Q206" s="59"/>
    </row>
  </sheetData>
  <pageMargins left="0.7" right="0.7" top="0.75" bottom="0.75" header="0.3" footer="0.3"/>
  <pageSetup scale="61" orientation="landscape" r:id="rId1"/>
  <headerFooter>
    <oddHeader xml:space="preserve">&amp;L&amp;"-,Bold"Program Level Data &amp;C&amp;"-,Bold"Table 37&amp;R&amp;"-,Bold"Graduate Program Enrollment by Gender and Ethnicity </oddHeader>
    <oddFooter>&amp;L&amp;"-,Bold"Office of Institutional Research, UMass Boston</oddFooter>
  </headerFooter>
  <rowBreaks count="4" manualBreakCount="4">
    <brk id="47" max="16" man="1"/>
    <brk id="91" max="16" man="1"/>
    <brk id="138" max="16" man="1"/>
    <brk id="173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18</vt:i4>
      </vt:variant>
    </vt:vector>
  </HeadingPairs>
  <TitlesOfParts>
    <vt:vector size="27" baseType="lpstr">
      <vt:lpstr>Fall 2023</vt:lpstr>
      <vt:lpstr>Fall 2022</vt:lpstr>
      <vt:lpstr>Fall 2021</vt:lpstr>
      <vt:lpstr>Fall 2020</vt:lpstr>
      <vt:lpstr>Fall 2019</vt:lpstr>
      <vt:lpstr>Fall 2018</vt:lpstr>
      <vt:lpstr>Fall 2017</vt:lpstr>
      <vt:lpstr>Fall 2016</vt:lpstr>
      <vt:lpstr>Fall 2015</vt:lpstr>
      <vt:lpstr>'Fall 2015'!Print_Area</vt:lpstr>
      <vt:lpstr>'Fall 2016'!Print_Area</vt:lpstr>
      <vt:lpstr>'Fall 2017'!Print_Area</vt:lpstr>
      <vt:lpstr>'Fall 2018'!Print_Area</vt:lpstr>
      <vt:lpstr>'Fall 2019'!Print_Area</vt:lpstr>
      <vt:lpstr>'Fall 2020'!Print_Area</vt:lpstr>
      <vt:lpstr>'Fall 2021'!Print_Area</vt:lpstr>
      <vt:lpstr>'Fall 2022'!Print_Area</vt:lpstr>
      <vt:lpstr>'Fall 2023'!Print_Area</vt:lpstr>
      <vt:lpstr>'Fall 2015'!Print_Titles</vt:lpstr>
      <vt:lpstr>'Fall 2016'!Print_Titles</vt:lpstr>
      <vt:lpstr>'Fall 2017'!Print_Titles</vt:lpstr>
      <vt:lpstr>'Fall 2018'!Print_Titles</vt:lpstr>
      <vt:lpstr>'Fall 2019'!Print_Titles</vt:lpstr>
      <vt:lpstr>'Fall 2020'!Print_Titles</vt:lpstr>
      <vt:lpstr>'Fall 2021'!Print_Titles</vt:lpstr>
      <vt:lpstr>'Fall 2022'!Print_Titles</vt:lpstr>
      <vt:lpstr>'Fall 2023'!Print_Titles</vt:lpstr>
    </vt:vector>
  </TitlesOfParts>
  <Manager/>
  <Company>UMass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James Castiola</dc:creator>
  <cp:keywords/>
  <dc:description/>
  <cp:lastModifiedBy>Awat O Osman</cp:lastModifiedBy>
  <cp:revision/>
  <cp:lastPrinted>2024-08-01T14:32:34Z</cp:lastPrinted>
  <dcterms:created xsi:type="dcterms:W3CDTF">2018-03-22T22:23:17Z</dcterms:created>
  <dcterms:modified xsi:type="dcterms:W3CDTF">2024-08-01T14:33:09Z</dcterms:modified>
  <cp:category/>
  <cp:contentStatus/>
</cp:coreProperties>
</file>