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liveumb-my.sharepoint.com/personal/inst_research_umb_edu/Documents/I Drive/IRFS/_Facts/Compendium Statistical Portrait/Compendium Fall 2023/Enrollment/"/>
    </mc:Choice>
  </mc:AlternateContent>
  <xr:revisionPtr revIDLastSave="0" documentId="8_{1351E3EE-1620-4C6F-996A-26751A6CEF80}" xr6:coauthVersionLast="47" xr6:coauthVersionMax="47" xr10:uidLastSave="{00000000-0000-0000-0000-000000000000}"/>
  <bookViews>
    <workbookView xWindow="-96" yWindow="-96" windowWidth="23232" windowHeight="13992" xr2:uid="{00000000-000D-0000-FFFF-FFFF00000000}"/>
  </bookViews>
  <sheets>
    <sheet name="Sheet1" sheetId="1" r:id="rId1"/>
  </sheets>
  <definedNames>
    <definedName name="_xlnm.Print_Area" localSheetId="0">Sheet1!$A$1:$BK$23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J20" i="1" l="1"/>
  <c r="BK20" i="1"/>
  <c r="BJ19" i="1"/>
  <c r="BK19" i="1"/>
  <c r="BJ16" i="1"/>
  <c r="BK16" i="1"/>
  <c r="BJ17" i="1"/>
  <c r="BK17" i="1"/>
  <c r="BJ18" i="1"/>
  <c r="BK18" i="1"/>
  <c r="BJ14" i="1"/>
  <c r="BK14" i="1"/>
  <c r="BK15" i="1"/>
  <c r="BJ15" i="1"/>
  <c r="BI19" i="1"/>
  <c r="BK6" i="1"/>
  <c r="BK7" i="1"/>
  <c r="BK8" i="1"/>
  <c r="BK9" i="1"/>
  <c r="BK10" i="1"/>
  <c r="BK11" i="1"/>
  <c r="BK12" i="1"/>
  <c r="BJ12" i="1"/>
  <c r="BJ6" i="1"/>
  <c r="BJ7" i="1"/>
  <c r="BJ8" i="1"/>
  <c r="BJ9" i="1"/>
  <c r="BJ10" i="1"/>
  <c r="BJ11" i="1"/>
  <c r="BJ5" i="1"/>
  <c r="BH19" i="1"/>
  <c r="BI20" i="1"/>
  <c r="BF19" i="1"/>
  <c r="BG12" i="1"/>
  <c r="BF12" i="1"/>
  <c r="BD19" i="1"/>
  <c r="BE19" i="1"/>
  <c r="BD12" i="1"/>
  <c r="BE12" i="1"/>
  <c r="BG20" i="1" l="1"/>
  <c r="BF20" i="1"/>
  <c r="BE20" i="1"/>
  <c r="BD20" i="1"/>
  <c r="AV12" i="1"/>
  <c r="BC12" i="1" l="1"/>
  <c r="BB12" i="1"/>
  <c r="BB19" i="1"/>
  <c r="BC19" i="1"/>
  <c r="BC20" i="1" l="1"/>
  <c r="BB20" i="1"/>
  <c r="BA19" i="1" l="1"/>
  <c r="AZ19" i="1"/>
  <c r="AS20" i="1"/>
  <c r="AX20" i="1"/>
  <c r="AY20" i="1"/>
  <c r="BA12" i="1"/>
  <c r="AZ12" i="1"/>
  <c r="BA20" i="1" l="1"/>
  <c r="AZ20" i="1"/>
  <c r="H20" i="1" l="1"/>
  <c r="AW19" i="1"/>
  <c r="AV19" i="1"/>
  <c r="AU19" i="1"/>
  <c r="AT19" i="1"/>
  <c r="AR19" i="1"/>
  <c r="AQ19" i="1"/>
  <c r="AP19" i="1"/>
  <c r="AO19" i="1"/>
  <c r="AN19" i="1"/>
  <c r="AM19" i="1"/>
  <c r="AL19" i="1"/>
  <c r="AK19" i="1"/>
  <c r="AJ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G19" i="1"/>
  <c r="F19" i="1"/>
  <c r="E19" i="1"/>
  <c r="D19" i="1"/>
  <c r="C19" i="1"/>
  <c r="B19" i="1"/>
  <c r="AW12" i="1"/>
  <c r="AU12" i="1"/>
  <c r="AU20" i="1" s="1"/>
  <c r="AT12" i="1"/>
  <c r="AR12" i="1"/>
  <c r="AQ12" i="1"/>
  <c r="AP12" i="1"/>
  <c r="AO12" i="1"/>
  <c r="AN12" i="1"/>
  <c r="AM12" i="1"/>
  <c r="AL12" i="1"/>
  <c r="AL20" i="1" s="1"/>
  <c r="AK12" i="1"/>
  <c r="AJ12" i="1"/>
  <c r="AI12" i="1"/>
  <c r="AI20" i="1" s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K12" i="1"/>
  <c r="J12" i="1"/>
  <c r="I12" i="1"/>
  <c r="I20" i="1" s="1"/>
  <c r="G12" i="1"/>
  <c r="F12" i="1"/>
  <c r="E12" i="1"/>
  <c r="D12" i="1"/>
  <c r="C12" i="1"/>
  <c r="B12" i="1"/>
  <c r="L11" i="1"/>
  <c r="L5" i="1"/>
  <c r="AK20" i="1" l="1"/>
  <c r="AT20" i="1"/>
  <c r="AM20" i="1"/>
  <c r="AH20" i="1"/>
  <c r="AQ20" i="1"/>
  <c r="AJ20" i="1"/>
  <c r="AR20" i="1"/>
  <c r="AG20" i="1"/>
  <c r="AV20" i="1"/>
  <c r="AN20" i="1"/>
  <c r="AP20" i="1"/>
  <c r="AW20" i="1"/>
  <c r="AO20" i="1"/>
  <c r="Y20" i="1"/>
  <c r="T20" i="1"/>
  <c r="AB20" i="1"/>
  <c r="R20" i="1"/>
  <c r="N20" i="1"/>
  <c r="Z20" i="1"/>
  <c r="V20" i="1"/>
  <c r="AD20" i="1"/>
  <c r="J20" i="1"/>
  <c r="D20" i="1"/>
  <c r="F20" i="1"/>
  <c r="G20" i="1"/>
  <c r="S20" i="1"/>
  <c r="L12" i="1"/>
  <c r="L20" i="1" s="1"/>
  <c r="B20" i="1"/>
  <c r="E20" i="1"/>
  <c r="O20" i="1"/>
  <c r="W20" i="1"/>
  <c r="AE20" i="1"/>
  <c r="P20" i="1"/>
  <c r="X20" i="1"/>
  <c r="AF20" i="1"/>
  <c r="Q20" i="1"/>
  <c r="AA20" i="1"/>
  <c r="K20" i="1"/>
  <c r="C20" i="1"/>
  <c r="M20" i="1"/>
  <c r="U20" i="1"/>
  <c r="AC20" i="1"/>
  <c r="BH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Kristyna Cloherty</author>
  </authors>
  <commentList>
    <comment ref="Y1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Kristyna Cloherty:</t>
        </r>
        <r>
          <rPr>
            <sz val="8"/>
            <color indexed="81"/>
            <rFont val="Tahoma"/>
            <family val="2"/>
          </rPr>
          <t xml:space="preserve">
1 subtracted to reflect the output's total.</t>
        </r>
      </text>
    </comment>
    <comment ref="Y19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Kristyna Cloherty:</t>
        </r>
        <r>
          <rPr>
            <sz val="8"/>
            <color indexed="81"/>
            <rFont val="Tahoma"/>
            <family val="2"/>
          </rPr>
          <t xml:space="preserve">
1 subtracted to reflect the output's total</t>
        </r>
      </text>
    </comment>
  </commentList>
</comments>
</file>

<file path=xl/sharedStrings.xml><?xml version="1.0" encoding="utf-8"?>
<sst xmlns="http://schemas.openxmlformats.org/spreadsheetml/2006/main" count="114" uniqueCount="48">
  <si>
    <t>Headcount and FTE Enrollment by Student Level - Fall 2017 - Fall 2023</t>
  </si>
  <si>
    <t>FALL 1993</t>
  </si>
  <si>
    <t>FALL 1994</t>
  </si>
  <si>
    <t>FALL 1995</t>
  </si>
  <si>
    <t>FALL 1996</t>
  </si>
  <si>
    <t>FALL 1997</t>
  </si>
  <si>
    <t>FALL 1998</t>
  </si>
  <si>
    <t>FALL 1999</t>
  </si>
  <si>
    <t>FALL 2000</t>
  </si>
  <si>
    <t>FALL</t>
  </si>
  <si>
    <t>Fall 2008</t>
  </si>
  <si>
    <t>Fall 2009</t>
  </si>
  <si>
    <t>Fall 2010</t>
  </si>
  <si>
    <t>Fall 2011</t>
  </si>
  <si>
    <t>Fall 2012</t>
  </si>
  <si>
    <t>Fall 2013</t>
  </si>
  <si>
    <t>Fall 2014</t>
  </si>
  <si>
    <t>Fall 2015</t>
  </si>
  <si>
    <t>Fall 2016</t>
  </si>
  <si>
    <t>Fall 2017</t>
  </si>
  <si>
    <t>Fall 2018</t>
  </si>
  <si>
    <t>Fall 2019</t>
  </si>
  <si>
    <t>Fall 2020</t>
  </si>
  <si>
    <t>Fall 2021</t>
  </si>
  <si>
    <t>Fall 2022</t>
  </si>
  <si>
    <t>Fall 2023</t>
  </si>
  <si>
    <t>1-Year Change</t>
  </si>
  <si>
    <t>Student Level</t>
  </si>
  <si>
    <t>HCT</t>
  </si>
  <si>
    <t>FTE</t>
  </si>
  <si>
    <t>IFTE</t>
  </si>
  <si>
    <t>UNDERGRADUATE</t>
  </si>
  <si>
    <t>Certificate</t>
  </si>
  <si>
    <t>First Year</t>
  </si>
  <si>
    <t>Sophomore</t>
  </si>
  <si>
    <t>Junior</t>
  </si>
  <si>
    <t>Senior</t>
  </si>
  <si>
    <t>CPCS</t>
  </si>
  <si>
    <t>Non-Degree</t>
  </si>
  <si>
    <t>Total Undergraduate</t>
  </si>
  <si>
    <t>GRADUATE</t>
  </si>
  <si>
    <t>Doctoral</t>
  </si>
  <si>
    <t>Master's</t>
  </si>
  <si>
    <t>CAGS</t>
  </si>
  <si>
    <t>Total Graduate</t>
  </si>
  <si>
    <t>Total Institution</t>
  </si>
  <si>
    <t xml:space="preserve">FTE=Full-time Equivalent (by student level)  </t>
  </si>
  <si>
    <t>Due to rounding FTE might not match with other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</si>
</sst>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0.0"/>
    <numFmt numFmtId="166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Tahoma"/>
      <family val="2"/>
    </font>
    <font>
      <sz val="10"/>
      <name val="Tahoma"/>
      <family val="2"/>
    </font>
    <font>
      <b/>
      <sz val="1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Tahoma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3" fontId="2" fillId="0" borderId="0" applyFill="0" applyBorder="0" applyAlignment="0" applyProtection="0"/>
  </cellStyleXfs>
  <cellXfs count="61">
    <xf numFmtId="0" fontId="0" fillId="0" borderId="0" xfId="0"/>
    <xf numFmtId="0" fontId="3" fillId="0" borderId="0" xfId="3" applyFont="1"/>
    <xf numFmtId="0" fontId="4" fillId="0" borderId="0" xfId="3" applyFont="1"/>
    <xf numFmtId="0" fontId="5" fillId="0" borderId="0" xfId="3" applyFont="1"/>
    <xf numFmtId="0" fontId="6" fillId="0" borderId="0" xfId="3" applyFont="1"/>
    <xf numFmtId="3" fontId="4" fillId="0" borderId="0" xfId="5" applyFont="1" applyFill="1" applyBorder="1" applyAlignment="1">
      <alignment horizontal="right"/>
    </xf>
    <xf numFmtId="3" fontId="4" fillId="0" borderId="0" xfId="5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0" fontId="7" fillId="0" borderId="0" xfId="4" applyFont="1" applyFill="1" applyBorder="1"/>
    <xf numFmtId="3" fontId="7" fillId="0" borderId="0" xfId="5" applyFont="1" applyFill="1" applyBorder="1" applyAlignment="1">
      <alignment horizontal="right"/>
    </xf>
    <xf numFmtId="165" fontId="4" fillId="0" borderId="0" xfId="5" applyNumberFormat="1" applyFont="1" applyFill="1" applyBorder="1" applyAlignment="1">
      <alignment horizontal="right"/>
    </xf>
    <xf numFmtId="165" fontId="4" fillId="0" borderId="0" xfId="5" applyNumberFormat="1" applyFont="1" applyFill="1" applyBorder="1" applyAlignment="1">
      <alignment horizontal="center"/>
    </xf>
    <xf numFmtId="0" fontId="4" fillId="0" borderId="0" xfId="3" applyFont="1" applyAlignment="1">
      <alignment horizontal="center"/>
    </xf>
    <xf numFmtId="1" fontId="4" fillId="0" borderId="0" xfId="5" applyNumberFormat="1" applyFont="1" applyFill="1" applyBorder="1" applyAlignment="1">
      <alignment horizontal="right"/>
    </xf>
    <xf numFmtId="1" fontId="4" fillId="0" borderId="0" xfId="5" applyNumberFormat="1" applyFont="1" applyFill="1" applyBorder="1" applyAlignment="1">
      <alignment horizontal="center"/>
    </xf>
    <xf numFmtId="0" fontId="4" fillId="0" borderId="0" xfId="2" applyNumberFormat="1" applyFont="1" applyFill="1" applyBorder="1" applyAlignment="1">
      <alignment horizontal="center"/>
    </xf>
    <xf numFmtId="0" fontId="4" fillId="0" borderId="0" xfId="3" applyFont="1" applyAlignment="1">
      <alignment horizontal="right"/>
    </xf>
    <xf numFmtId="3" fontId="7" fillId="0" borderId="1" xfId="5" applyFont="1" applyFill="1" applyBorder="1" applyAlignment="1">
      <alignment horizontal="right"/>
    </xf>
    <xf numFmtId="0" fontId="7" fillId="0" borderId="1" xfId="4" applyFont="1" applyFill="1" applyBorder="1"/>
    <xf numFmtId="0" fontId="7" fillId="0" borderId="1" xfId="3" applyFont="1" applyBorder="1"/>
    <xf numFmtId="3" fontId="7" fillId="0" borderId="1" xfId="5" applyFont="1" applyFill="1" applyBorder="1" applyAlignment="1">
      <alignment horizontal="center"/>
    </xf>
    <xf numFmtId="3" fontId="4" fillId="0" borderId="1" xfId="5" applyFont="1" applyFill="1" applyBorder="1" applyAlignment="1">
      <alignment horizontal="right"/>
    </xf>
    <xf numFmtId="3" fontId="7" fillId="0" borderId="0" xfId="5" applyFont="1" applyFill="1" applyBorder="1"/>
    <xf numFmtId="1" fontId="7" fillId="0" borderId="0" xfId="5" applyNumberFormat="1" applyFont="1" applyFill="1" applyBorder="1" applyAlignment="1">
      <alignment horizontal="left"/>
    </xf>
    <xf numFmtId="1" fontId="7" fillId="0" borderId="0" xfId="5" applyNumberFormat="1" applyFont="1" applyFill="1" applyBorder="1" applyAlignment="1">
      <alignment horizontal="right"/>
    </xf>
    <xf numFmtId="0" fontId="7" fillId="0" borderId="1" xfId="3" applyFont="1" applyBorder="1" applyAlignment="1">
      <alignment horizontal="center"/>
    </xf>
    <xf numFmtId="0" fontId="7" fillId="0" borderId="2" xfId="4" applyFont="1" applyFill="1" applyBorder="1"/>
    <xf numFmtId="3" fontId="4" fillId="0" borderId="2" xfId="5" applyFont="1" applyFill="1" applyBorder="1" applyAlignment="1">
      <alignment horizontal="right"/>
    </xf>
    <xf numFmtId="3" fontId="7" fillId="0" borderId="2" xfId="5" applyFont="1" applyFill="1" applyBorder="1" applyAlignment="1">
      <alignment horizontal="right"/>
    </xf>
    <xf numFmtId="0" fontId="11" fillId="0" borderId="0" xfId="3" applyFont="1"/>
    <xf numFmtId="0" fontId="11" fillId="0" borderId="0" xfId="3" applyFont="1" applyAlignment="1">
      <alignment horizontal="right"/>
    </xf>
    <xf numFmtId="0" fontId="12" fillId="0" borderId="0" xfId="0" applyFont="1"/>
    <xf numFmtId="3" fontId="7" fillId="0" borderId="0" xfId="5" applyFont="1" applyFill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166" fontId="7" fillId="0" borderId="1" xfId="1" applyNumberFormat="1" applyFont="1" applyFill="1" applyBorder="1" applyAlignment="1">
      <alignment horizontal="center"/>
    </xf>
    <xf numFmtId="3" fontId="7" fillId="0" borderId="2" xfId="5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4" fillId="0" borderId="0" xfId="3" applyFont="1"/>
    <xf numFmtId="3" fontId="15" fillId="0" borderId="0" xfId="0" applyNumberFormat="1" applyFont="1" applyAlignment="1">
      <alignment horizontal="center" vertical="center"/>
    </xf>
    <xf numFmtId="3" fontId="4" fillId="0" borderId="0" xfId="3" applyNumberFormat="1" applyFont="1" applyAlignment="1">
      <alignment horizontal="center"/>
    </xf>
    <xf numFmtId="1" fontId="4" fillId="0" borderId="0" xfId="3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2" applyNumberFormat="1" applyFont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0" fontId="0" fillId="0" borderId="0" xfId="2" applyNumberFormat="1" applyFont="1" applyAlignment="1">
      <alignment horizontal="center"/>
    </xf>
    <xf numFmtId="0" fontId="7" fillId="0" borderId="0" xfId="3" applyFont="1"/>
    <xf numFmtId="0" fontId="16" fillId="0" borderId="3" xfId="0" quotePrefix="1" applyFont="1" applyBorder="1" applyAlignment="1">
      <alignment horizontal="center"/>
    </xf>
    <xf numFmtId="0" fontId="16" fillId="0" borderId="0" xfId="0" quotePrefix="1" applyFont="1" applyAlignment="1">
      <alignment horizontal="center"/>
    </xf>
    <xf numFmtId="164" fontId="10" fillId="0" borderId="0" xfId="2" applyNumberFormat="1" applyFont="1" applyAlignment="1">
      <alignment horizontal="center"/>
    </xf>
    <xf numFmtId="0" fontId="17" fillId="0" borderId="0" xfId="0" applyFont="1"/>
    <xf numFmtId="3" fontId="17" fillId="0" borderId="0" xfId="0" applyNumberFormat="1" applyFont="1"/>
    <xf numFmtId="0" fontId="17" fillId="0" borderId="0" xfId="0" applyFont="1" applyAlignment="1">
      <alignment horizontal="center"/>
    </xf>
    <xf numFmtId="3" fontId="17" fillId="0" borderId="0" xfId="0" applyNumberFormat="1" applyFont="1" applyAlignment="1">
      <alignment horizontal="center"/>
    </xf>
    <xf numFmtId="164" fontId="10" fillId="0" borderId="4" xfId="2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3" fontId="7" fillId="0" borderId="0" xfId="5" applyFont="1" applyFill="1" applyBorder="1" applyAlignment="1">
      <alignment horizontal="center"/>
    </xf>
    <xf numFmtId="1" fontId="7" fillId="0" borderId="0" xfId="5" applyNumberFormat="1" applyFont="1" applyFill="1" applyBorder="1" applyAlignment="1">
      <alignment horizontal="center"/>
    </xf>
    <xf numFmtId="0" fontId="7" fillId="0" borderId="0" xfId="3" applyFont="1" applyAlignment="1">
      <alignment horizontal="center"/>
    </xf>
    <xf numFmtId="164" fontId="7" fillId="0" borderId="0" xfId="4" applyNumberFormat="1" applyFont="1" applyFill="1" applyBorder="1" applyAlignment="1">
      <alignment horizontal="center" wrapText="1"/>
    </xf>
  </cellXfs>
  <cellStyles count="6">
    <cellStyle name="Comma" xfId="1" builtinId="3"/>
    <cellStyle name="Comma0" xfId="5" xr:uid="{00000000-0005-0000-0000-000001000000}"/>
    <cellStyle name="Normal" xfId="0" builtinId="0"/>
    <cellStyle name="Normal_Enrollment 2001 2" xfId="3" xr:uid="{00000000-0005-0000-0000-000003000000}"/>
    <cellStyle name="normal_Enrollment 2001 2_1" xfId="4" xr:uid="{00000000-0005-0000-0000-000004000000}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30</xdr:row>
      <xdr:rowOff>0</xdr:rowOff>
    </xdr:from>
    <xdr:to>
      <xdr:col>35</xdr:col>
      <xdr:colOff>0</xdr:colOff>
      <xdr:row>30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4476750" y="7896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28"/>
  <sheetViews>
    <sheetView tabSelected="1" zoomScale="120" zoomScaleNormal="120" workbookViewId="0">
      <selection activeCell="BJ20" sqref="BJ20"/>
    </sheetView>
  </sheetViews>
  <sheetFormatPr defaultColWidth="11.41796875" defaultRowHeight="15" customHeight="1" x14ac:dyDescent="0.55000000000000004"/>
  <cols>
    <col min="1" max="1" width="28.68359375" style="2" customWidth="1"/>
    <col min="2" max="2" width="9" style="2" hidden="1" customWidth="1"/>
    <col min="3" max="3" width="9.15625" style="2" hidden="1" customWidth="1"/>
    <col min="4" max="4" width="9" style="2" hidden="1" customWidth="1"/>
    <col min="5" max="5" width="8.68359375" style="2" hidden="1" customWidth="1"/>
    <col min="6" max="7" width="8.41796875" style="2" hidden="1" customWidth="1"/>
    <col min="8" max="8" width="8.83984375" style="2" hidden="1" customWidth="1"/>
    <col min="9" max="15" width="9.15625" style="2" hidden="1" customWidth="1"/>
    <col min="16" max="16" width="12" style="2" hidden="1" customWidth="1"/>
    <col min="17" max="17" width="9.15625" style="2" hidden="1" customWidth="1"/>
    <col min="18" max="20" width="10.26171875" style="2" hidden="1" customWidth="1"/>
    <col min="21" max="21" width="11.68359375" style="2" hidden="1" customWidth="1"/>
    <col min="22" max="22" width="0.26171875" style="2" hidden="1" customWidth="1"/>
    <col min="23" max="26" width="10.26171875" style="2" hidden="1" customWidth="1"/>
    <col min="27" max="27" width="6" style="2" hidden="1" customWidth="1"/>
    <col min="28" max="28" width="6.41796875" style="2" hidden="1" customWidth="1"/>
    <col min="29" max="29" width="5.41796875" style="2" hidden="1" customWidth="1"/>
    <col min="30" max="30" width="7.26171875" style="2" hidden="1" customWidth="1"/>
    <col min="31" max="35" width="6.41796875" style="2" hidden="1" customWidth="1"/>
    <col min="36" max="36" width="8.83984375" style="2" hidden="1" customWidth="1"/>
    <col min="37" max="37" width="7.41796875" style="2" hidden="1" customWidth="1"/>
    <col min="38" max="38" width="8.15625" style="2" hidden="1" customWidth="1"/>
    <col min="39" max="39" width="8.83984375" style="2" hidden="1" customWidth="1"/>
    <col min="40" max="40" width="8.41796875" style="2" hidden="1" customWidth="1"/>
    <col min="41" max="41" width="7" style="2" hidden="1" customWidth="1"/>
    <col min="42" max="43" width="8.26171875" style="2" hidden="1" customWidth="1"/>
    <col min="44" max="44" width="8.15625" style="2" hidden="1" customWidth="1"/>
    <col min="45" max="45" width="7.83984375" style="2" hidden="1" customWidth="1"/>
    <col min="46" max="47" width="6.15625" style="29" hidden="1" customWidth="1"/>
    <col min="48" max="49" width="7.41796875" style="29" bestFit="1" customWidth="1"/>
    <col min="50" max="50" width="7" style="36" customWidth="1"/>
    <col min="51" max="51" width="7.68359375" style="36" customWidth="1"/>
    <col min="52" max="52" width="7.68359375" style="29" customWidth="1"/>
    <col min="53" max="53" width="7.15625" style="29" customWidth="1"/>
    <col min="54" max="55" width="7.41796875" style="29" customWidth="1"/>
    <col min="56" max="56" width="7.26171875" style="43" customWidth="1"/>
    <col min="57" max="57" width="8" style="43" customWidth="1"/>
    <col min="58" max="61" width="8.578125" style="4" customWidth="1"/>
    <col min="62" max="62" width="7.68359375" style="2" customWidth="1"/>
    <col min="63" max="63" width="9" style="2" customWidth="1"/>
    <col min="64" max="256" width="11.41796875" style="4"/>
    <col min="257" max="257" width="27.68359375" style="4" customWidth="1"/>
    <col min="258" max="285" width="0" style="4" hidden="1" customWidth="1"/>
    <col min="286" max="291" width="6.41796875" style="4" bestFit="1" customWidth="1"/>
    <col min="292" max="292" width="8.83984375" style="4" customWidth="1"/>
    <col min="293" max="293" width="7.41796875" style="4" customWidth="1"/>
    <col min="294" max="294" width="8.15625" style="4" customWidth="1"/>
    <col min="295" max="295" width="8.83984375" style="4" customWidth="1"/>
    <col min="296" max="296" width="8.41796875" style="4" customWidth="1"/>
    <col min="297" max="297" width="7" style="4" bestFit="1" customWidth="1"/>
    <col min="298" max="299" width="8.26171875" style="4" customWidth="1"/>
    <col min="300" max="300" width="8.15625" style="4" customWidth="1"/>
    <col min="301" max="301" width="7.83984375" style="4" customWidth="1"/>
    <col min="302" max="302" width="8.68359375" style="4" customWidth="1"/>
    <col min="303" max="303" width="7.41796875" style="4" customWidth="1"/>
    <col min="304" max="304" width="8.83984375" style="4" customWidth="1"/>
    <col min="305" max="305" width="9.41796875" style="4" customWidth="1"/>
    <col min="306" max="306" width="9.26171875" style="4" customWidth="1"/>
    <col min="307" max="307" width="9.68359375" style="4" customWidth="1"/>
    <col min="308" max="512" width="11.41796875" style="4"/>
    <col min="513" max="513" width="27.68359375" style="4" customWidth="1"/>
    <col min="514" max="541" width="0" style="4" hidden="1" customWidth="1"/>
    <col min="542" max="547" width="6.41796875" style="4" bestFit="1" customWidth="1"/>
    <col min="548" max="548" width="8.83984375" style="4" customWidth="1"/>
    <col min="549" max="549" width="7.41796875" style="4" customWidth="1"/>
    <col min="550" max="550" width="8.15625" style="4" customWidth="1"/>
    <col min="551" max="551" width="8.83984375" style="4" customWidth="1"/>
    <col min="552" max="552" width="8.41796875" style="4" customWidth="1"/>
    <col min="553" max="553" width="7" style="4" bestFit="1" customWidth="1"/>
    <col min="554" max="555" width="8.26171875" style="4" customWidth="1"/>
    <col min="556" max="556" width="8.15625" style="4" customWidth="1"/>
    <col min="557" max="557" width="7.83984375" style="4" customWidth="1"/>
    <col min="558" max="558" width="8.68359375" style="4" customWidth="1"/>
    <col min="559" max="559" width="7.41796875" style="4" customWidth="1"/>
    <col min="560" max="560" width="8.83984375" style="4" customWidth="1"/>
    <col min="561" max="561" width="9.41796875" style="4" customWidth="1"/>
    <col min="562" max="562" width="9.26171875" style="4" customWidth="1"/>
    <col min="563" max="563" width="9.68359375" style="4" customWidth="1"/>
    <col min="564" max="768" width="11.41796875" style="4"/>
    <col min="769" max="769" width="27.68359375" style="4" customWidth="1"/>
    <col min="770" max="797" width="0" style="4" hidden="1" customWidth="1"/>
    <col min="798" max="803" width="6.41796875" style="4" bestFit="1" customWidth="1"/>
    <col min="804" max="804" width="8.83984375" style="4" customWidth="1"/>
    <col min="805" max="805" width="7.41796875" style="4" customWidth="1"/>
    <col min="806" max="806" width="8.15625" style="4" customWidth="1"/>
    <col min="807" max="807" width="8.83984375" style="4" customWidth="1"/>
    <col min="808" max="808" width="8.41796875" style="4" customWidth="1"/>
    <col min="809" max="809" width="7" style="4" bestFit="1" customWidth="1"/>
    <col min="810" max="811" width="8.26171875" style="4" customWidth="1"/>
    <col min="812" max="812" width="8.15625" style="4" customWidth="1"/>
    <col min="813" max="813" width="7.83984375" style="4" customWidth="1"/>
    <col min="814" max="814" width="8.68359375" style="4" customWidth="1"/>
    <col min="815" max="815" width="7.41796875" style="4" customWidth="1"/>
    <col min="816" max="816" width="8.83984375" style="4" customWidth="1"/>
    <col min="817" max="817" width="9.41796875" style="4" customWidth="1"/>
    <col min="818" max="818" width="9.26171875" style="4" customWidth="1"/>
    <col min="819" max="819" width="9.68359375" style="4" customWidth="1"/>
    <col min="820" max="1024" width="11.41796875" style="4"/>
    <col min="1025" max="1025" width="27.68359375" style="4" customWidth="1"/>
    <col min="1026" max="1053" width="0" style="4" hidden="1" customWidth="1"/>
    <col min="1054" max="1059" width="6.41796875" style="4" bestFit="1" customWidth="1"/>
    <col min="1060" max="1060" width="8.83984375" style="4" customWidth="1"/>
    <col min="1061" max="1061" width="7.41796875" style="4" customWidth="1"/>
    <col min="1062" max="1062" width="8.15625" style="4" customWidth="1"/>
    <col min="1063" max="1063" width="8.83984375" style="4" customWidth="1"/>
    <col min="1064" max="1064" width="8.41796875" style="4" customWidth="1"/>
    <col min="1065" max="1065" width="7" style="4" bestFit="1" customWidth="1"/>
    <col min="1066" max="1067" width="8.26171875" style="4" customWidth="1"/>
    <col min="1068" max="1068" width="8.15625" style="4" customWidth="1"/>
    <col min="1069" max="1069" width="7.83984375" style="4" customWidth="1"/>
    <col min="1070" max="1070" width="8.68359375" style="4" customWidth="1"/>
    <col min="1071" max="1071" width="7.41796875" style="4" customWidth="1"/>
    <col min="1072" max="1072" width="8.83984375" style="4" customWidth="1"/>
    <col min="1073" max="1073" width="9.41796875" style="4" customWidth="1"/>
    <col min="1074" max="1074" width="9.26171875" style="4" customWidth="1"/>
    <col min="1075" max="1075" width="9.68359375" style="4" customWidth="1"/>
    <col min="1076" max="1280" width="11.41796875" style="4"/>
    <col min="1281" max="1281" width="27.68359375" style="4" customWidth="1"/>
    <col min="1282" max="1309" width="0" style="4" hidden="1" customWidth="1"/>
    <col min="1310" max="1315" width="6.41796875" style="4" bestFit="1" customWidth="1"/>
    <col min="1316" max="1316" width="8.83984375" style="4" customWidth="1"/>
    <col min="1317" max="1317" width="7.41796875" style="4" customWidth="1"/>
    <col min="1318" max="1318" width="8.15625" style="4" customWidth="1"/>
    <col min="1319" max="1319" width="8.83984375" style="4" customWidth="1"/>
    <col min="1320" max="1320" width="8.41796875" style="4" customWidth="1"/>
    <col min="1321" max="1321" width="7" style="4" bestFit="1" customWidth="1"/>
    <col min="1322" max="1323" width="8.26171875" style="4" customWidth="1"/>
    <col min="1324" max="1324" width="8.15625" style="4" customWidth="1"/>
    <col min="1325" max="1325" width="7.83984375" style="4" customWidth="1"/>
    <col min="1326" max="1326" width="8.68359375" style="4" customWidth="1"/>
    <col min="1327" max="1327" width="7.41796875" style="4" customWidth="1"/>
    <col min="1328" max="1328" width="8.83984375" style="4" customWidth="1"/>
    <col min="1329" max="1329" width="9.41796875" style="4" customWidth="1"/>
    <col min="1330" max="1330" width="9.26171875" style="4" customWidth="1"/>
    <col min="1331" max="1331" width="9.68359375" style="4" customWidth="1"/>
    <col min="1332" max="1536" width="11.41796875" style="4"/>
    <col min="1537" max="1537" width="27.68359375" style="4" customWidth="1"/>
    <col min="1538" max="1565" width="0" style="4" hidden="1" customWidth="1"/>
    <col min="1566" max="1571" width="6.41796875" style="4" bestFit="1" customWidth="1"/>
    <col min="1572" max="1572" width="8.83984375" style="4" customWidth="1"/>
    <col min="1573" max="1573" width="7.41796875" style="4" customWidth="1"/>
    <col min="1574" max="1574" width="8.15625" style="4" customWidth="1"/>
    <col min="1575" max="1575" width="8.83984375" style="4" customWidth="1"/>
    <col min="1576" max="1576" width="8.41796875" style="4" customWidth="1"/>
    <col min="1577" max="1577" width="7" style="4" bestFit="1" customWidth="1"/>
    <col min="1578" max="1579" width="8.26171875" style="4" customWidth="1"/>
    <col min="1580" max="1580" width="8.15625" style="4" customWidth="1"/>
    <col min="1581" max="1581" width="7.83984375" style="4" customWidth="1"/>
    <col min="1582" max="1582" width="8.68359375" style="4" customWidth="1"/>
    <col min="1583" max="1583" width="7.41796875" style="4" customWidth="1"/>
    <col min="1584" max="1584" width="8.83984375" style="4" customWidth="1"/>
    <col min="1585" max="1585" width="9.41796875" style="4" customWidth="1"/>
    <col min="1586" max="1586" width="9.26171875" style="4" customWidth="1"/>
    <col min="1587" max="1587" width="9.68359375" style="4" customWidth="1"/>
    <col min="1588" max="1792" width="11.41796875" style="4"/>
    <col min="1793" max="1793" width="27.68359375" style="4" customWidth="1"/>
    <col min="1794" max="1821" width="0" style="4" hidden="1" customWidth="1"/>
    <col min="1822" max="1827" width="6.41796875" style="4" bestFit="1" customWidth="1"/>
    <col min="1828" max="1828" width="8.83984375" style="4" customWidth="1"/>
    <col min="1829" max="1829" width="7.41796875" style="4" customWidth="1"/>
    <col min="1830" max="1830" width="8.15625" style="4" customWidth="1"/>
    <col min="1831" max="1831" width="8.83984375" style="4" customWidth="1"/>
    <col min="1832" max="1832" width="8.41796875" style="4" customWidth="1"/>
    <col min="1833" max="1833" width="7" style="4" bestFit="1" customWidth="1"/>
    <col min="1834" max="1835" width="8.26171875" style="4" customWidth="1"/>
    <col min="1836" max="1836" width="8.15625" style="4" customWidth="1"/>
    <col min="1837" max="1837" width="7.83984375" style="4" customWidth="1"/>
    <col min="1838" max="1838" width="8.68359375" style="4" customWidth="1"/>
    <col min="1839" max="1839" width="7.41796875" style="4" customWidth="1"/>
    <col min="1840" max="1840" width="8.83984375" style="4" customWidth="1"/>
    <col min="1841" max="1841" width="9.41796875" style="4" customWidth="1"/>
    <col min="1842" max="1842" width="9.26171875" style="4" customWidth="1"/>
    <col min="1843" max="1843" width="9.68359375" style="4" customWidth="1"/>
    <col min="1844" max="2048" width="11.41796875" style="4"/>
    <col min="2049" max="2049" width="27.68359375" style="4" customWidth="1"/>
    <col min="2050" max="2077" width="0" style="4" hidden="1" customWidth="1"/>
    <col min="2078" max="2083" width="6.41796875" style="4" bestFit="1" customWidth="1"/>
    <col min="2084" max="2084" width="8.83984375" style="4" customWidth="1"/>
    <col min="2085" max="2085" width="7.41796875" style="4" customWidth="1"/>
    <col min="2086" max="2086" width="8.15625" style="4" customWidth="1"/>
    <col min="2087" max="2087" width="8.83984375" style="4" customWidth="1"/>
    <col min="2088" max="2088" width="8.41796875" style="4" customWidth="1"/>
    <col min="2089" max="2089" width="7" style="4" bestFit="1" customWidth="1"/>
    <col min="2090" max="2091" width="8.26171875" style="4" customWidth="1"/>
    <col min="2092" max="2092" width="8.15625" style="4" customWidth="1"/>
    <col min="2093" max="2093" width="7.83984375" style="4" customWidth="1"/>
    <col min="2094" max="2094" width="8.68359375" style="4" customWidth="1"/>
    <col min="2095" max="2095" width="7.41796875" style="4" customWidth="1"/>
    <col min="2096" max="2096" width="8.83984375" style="4" customWidth="1"/>
    <col min="2097" max="2097" width="9.41796875" style="4" customWidth="1"/>
    <col min="2098" max="2098" width="9.26171875" style="4" customWidth="1"/>
    <col min="2099" max="2099" width="9.68359375" style="4" customWidth="1"/>
    <col min="2100" max="2304" width="11.41796875" style="4"/>
    <col min="2305" max="2305" width="27.68359375" style="4" customWidth="1"/>
    <col min="2306" max="2333" width="0" style="4" hidden="1" customWidth="1"/>
    <col min="2334" max="2339" width="6.41796875" style="4" bestFit="1" customWidth="1"/>
    <col min="2340" max="2340" width="8.83984375" style="4" customWidth="1"/>
    <col min="2341" max="2341" width="7.41796875" style="4" customWidth="1"/>
    <col min="2342" max="2342" width="8.15625" style="4" customWidth="1"/>
    <col min="2343" max="2343" width="8.83984375" style="4" customWidth="1"/>
    <col min="2344" max="2344" width="8.41796875" style="4" customWidth="1"/>
    <col min="2345" max="2345" width="7" style="4" bestFit="1" customWidth="1"/>
    <col min="2346" max="2347" width="8.26171875" style="4" customWidth="1"/>
    <col min="2348" max="2348" width="8.15625" style="4" customWidth="1"/>
    <col min="2349" max="2349" width="7.83984375" style="4" customWidth="1"/>
    <col min="2350" max="2350" width="8.68359375" style="4" customWidth="1"/>
    <col min="2351" max="2351" width="7.41796875" style="4" customWidth="1"/>
    <col min="2352" max="2352" width="8.83984375" style="4" customWidth="1"/>
    <col min="2353" max="2353" width="9.41796875" style="4" customWidth="1"/>
    <col min="2354" max="2354" width="9.26171875" style="4" customWidth="1"/>
    <col min="2355" max="2355" width="9.68359375" style="4" customWidth="1"/>
    <col min="2356" max="2560" width="11.41796875" style="4"/>
    <col min="2561" max="2561" width="27.68359375" style="4" customWidth="1"/>
    <col min="2562" max="2589" width="0" style="4" hidden="1" customWidth="1"/>
    <col min="2590" max="2595" width="6.41796875" style="4" bestFit="1" customWidth="1"/>
    <col min="2596" max="2596" width="8.83984375" style="4" customWidth="1"/>
    <col min="2597" max="2597" width="7.41796875" style="4" customWidth="1"/>
    <col min="2598" max="2598" width="8.15625" style="4" customWidth="1"/>
    <col min="2599" max="2599" width="8.83984375" style="4" customWidth="1"/>
    <col min="2600" max="2600" width="8.41796875" style="4" customWidth="1"/>
    <col min="2601" max="2601" width="7" style="4" bestFit="1" customWidth="1"/>
    <col min="2602" max="2603" width="8.26171875" style="4" customWidth="1"/>
    <col min="2604" max="2604" width="8.15625" style="4" customWidth="1"/>
    <col min="2605" max="2605" width="7.83984375" style="4" customWidth="1"/>
    <col min="2606" max="2606" width="8.68359375" style="4" customWidth="1"/>
    <col min="2607" max="2607" width="7.41796875" style="4" customWidth="1"/>
    <col min="2608" max="2608" width="8.83984375" style="4" customWidth="1"/>
    <col min="2609" max="2609" width="9.41796875" style="4" customWidth="1"/>
    <col min="2610" max="2610" width="9.26171875" style="4" customWidth="1"/>
    <col min="2611" max="2611" width="9.68359375" style="4" customWidth="1"/>
    <col min="2612" max="2816" width="11.41796875" style="4"/>
    <col min="2817" max="2817" width="27.68359375" style="4" customWidth="1"/>
    <col min="2818" max="2845" width="0" style="4" hidden="1" customWidth="1"/>
    <col min="2846" max="2851" width="6.41796875" style="4" bestFit="1" customWidth="1"/>
    <col min="2852" max="2852" width="8.83984375" style="4" customWidth="1"/>
    <col min="2853" max="2853" width="7.41796875" style="4" customWidth="1"/>
    <col min="2854" max="2854" width="8.15625" style="4" customWidth="1"/>
    <col min="2855" max="2855" width="8.83984375" style="4" customWidth="1"/>
    <col min="2856" max="2856" width="8.41796875" style="4" customWidth="1"/>
    <col min="2857" max="2857" width="7" style="4" bestFit="1" customWidth="1"/>
    <col min="2858" max="2859" width="8.26171875" style="4" customWidth="1"/>
    <col min="2860" max="2860" width="8.15625" style="4" customWidth="1"/>
    <col min="2861" max="2861" width="7.83984375" style="4" customWidth="1"/>
    <col min="2862" max="2862" width="8.68359375" style="4" customWidth="1"/>
    <col min="2863" max="2863" width="7.41796875" style="4" customWidth="1"/>
    <col min="2864" max="2864" width="8.83984375" style="4" customWidth="1"/>
    <col min="2865" max="2865" width="9.41796875" style="4" customWidth="1"/>
    <col min="2866" max="2866" width="9.26171875" style="4" customWidth="1"/>
    <col min="2867" max="2867" width="9.68359375" style="4" customWidth="1"/>
    <col min="2868" max="3072" width="11.41796875" style="4"/>
    <col min="3073" max="3073" width="27.68359375" style="4" customWidth="1"/>
    <col min="3074" max="3101" width="0" style="4" hidden="1" customWidth="1"/>
    <col min="3102" max="3107" width="6.41796875" style="4" bestFit="1" customWidth="1"/>
    <col min="3108" max="3108" width="8.83984375" style="4" customWidth="1"/>
    <col min="3109" max="3109" width="7.41796875" style="4" customWidth="1"/>
    <col min="3110" max="3110" width="8.15625" style="4" customWidth="1"/>
    <col min="3111" max="3111" width="8.83984375" style="4" customWidth="1"/>
    <col min="3112" max="3112" width="8.41796875" style="4" customWidth="1"/>
    <col min="3113" max="3113" width="7" style="4" bestFit="1" customWidth="1"/>
    <col min="3114" max="3115" width="8.26171875" style="4" customWidth="1"/>
    <col min="3116" max="3116" width="8.15625" style="4" customWidth="1"/>
    <col min="3117" max="3117" width="7.83984375" style="4" customWidth="1"/>
    <col min="3118" max="3118" width="8.68359375" style="4" customWidth="1"/>
    <col min="3119" max="3119" width="7.41796875" style="4" customWidth="1"/>
    <col min="3120" max="3120" width="8.83984375" style="4" customWidth="1"/>
    <col min="3121" max="3121" width="9.41796875" style="4" customWidth="1"/>
    <col min="3122" max="3122" width="9.26171875" style="4" customWidth="1"/>
    <col min="3123" max="3123" width="9.68359375" style="4" customWidth="1"/>
    <col min="3124" max="3328" width="11.41796875" style="4"/>
    <col min="3329" max="3329" width="27.68359375" style="4" customWidth="1"/>
    <col min="3330" max="3357" width="0" style="4" hidden="1" customWidth="1"/>
    <col min="3358" max="3363" width="6.41796875" style="4" bestFit="1" customWidth="1"/>
    <col min="3364" max="3364" width="8.83984375" style="4" customWidth="1"/>
    <col min="3365" max="3365" width="7.41796875" style="4" customWidth="1"/>
    <col min="3366" max="3366" width="8.15625" style="4" customWidth="1"/>
    <col min="3367" max="3367" width="8.83984375" style="4" customWidth="1"/>
    <col min="3368" max="3368" width="8.41796875" style="4" customWidth="1"/>
    <col min="3369" max="3369" width="7" style="4" bestFit="1" customWidth="1"/>
    <col min="3370" max="3371" width="8.26171875" style="4" customWidth="1"/>
    <col min="3372" max="3372" width="8.15625" style="4" customWidth="1"/>
    <col min="3373" max="3373" width="7.83984375" style="4" customWidth="1"/>
    <col min="3374" max="3374" width="8.68359375" style="4" customWidth="1"/>
    <col min="3375" max="3375" width="7.41796875" style="4" customWidth="1"/>
    <col min="3376" max="3376" width="8.83984375" style="4" customWidth="1"/>
    <col min="3377" max="3377" width="9.41796875" style="4" customWidth="1"/>
    <col min="3378" max="3378" width="9.26171875" style="4" customWidth="1"/>
    <col min="3379" max="3379" width="9.68359375" style="4" customWidth="1"/>
    <col min="3380" max="3584" width="11.41796875" style="4"/>
    <col min="3585" max="3585" width="27.68359375" style="4" customWidth="1"/>
    <col min="3586" max="3613" width="0" style="4" hidden="1" customWidth="1"/>
    <col min="3614" max="3619" width="6.41796875" style="4" bestFit="1" customWidth="1"/>
    <col min="3620" max="3620" width="8.83984375" style="4" customWidth="1"/>
    <col min="3621" max="3621" width="7.41796875" style="4" customWidth="1"/>
    <col min="3622" max="3622" width="8.15625" style="4" customWidth="1"/>
    <col min="3623" max="3623" width="8.83984375" style="4" customWidth="1"/>
    <col min="3624" max="3624" width="8.41796875" style="4" customWidth="1"/>
    <col min="3625" max="3625" width="7" style="4" bestFit="1" customWidth="1"/>
    <col min="3626" max="3627" width="8.26171875" style="4" customWidth="1"/>
    <col min="3628" max="3628" width="8.15625" style="4" customWidth="1"/>
    <col min="3629" max="3629" width="7.83984375" style="4" customWidth="1"/>
    <col min="3630" max="3630" width="8.68359375" style="4" customWidth="1"/>
    <col min="3631" max="3631" width="7.41796875" style="4" customWidth="1"/>
    <col min="3632" max="3632" width="8.83984375" style="4" customWidth="1"/>
    <col min="3633" max="3633" width="9.41796875" style="4" customWidth="1"/>
    <col min="3634" max="3634" width="9.26171875" style="4" customWidth="1"/>
    <col min="3635" max="3635" width="9.68359375" style="4" customWidth="1"/>
    <col min="3636" max="3840" width="11.41796875" style="4"/>
    <col min="3841" max="3841" width="27.68359375" style="4" customWidth="1"/>
    <col min="3842" max="3869" width="0" style="4" hidden="1" customWidth="1"/>
    <col min="3870" max="3875" width="6.41796875" style="4" bestFit="1" customWidth="1"/>
    <col min="3876" max="3876" width="8.83984375" style="4" customWidth="1"/>
    <col min="3877" max="3877" width="7.41796875" style="4" customWidth="1"/>
    <col min="3878" max="3878" width="8.15625" style="4" customWidth="1"/>
    <col min="3879" max="3879" width="8.83984375" style="4" customWidth="1"/>
    <col min="3880" max="3880" width="8.41796875" style="4" customWidth="1"/>
    <col min="3881" max="3881" width="7" style="4" bestFit="1" customWidth="1"/>
    <col min="3882" max="3883" width="8.26171875" style="4" customWidth="1"/>
    <col min="3884" max="3884" width="8.15625" style="4" customWidth="1"/>
    <col min="3885" max="3885" width="7.83984375" style="4" customWidth="1"/>
    <col min="3886" max="3886" width="8.68359375" style="4" customWidth="1"/>
    <col min="3887" max="3887" width="7.41796875" style="4" customWidth="1"/>
    <col min="3888" max="3888" width="8.83984375" style="4" customWidth="1"/>
    <col min="3889" max="3889" width="9.41796875" style="4" customWidth="1"/>
    <col min="3890" max="3890" width="9.26171875" style="4" customWidth="1"/>
    <col min="3891" max="3891" width="9.68359375" style="4" customWidth="1"/>
    <col min="3892" max="4096" width="11.41796875" style="4"/>
    <col min="4097" max="4097" width="27.68359375" style="4" customWidth="1"/>
    <col min="4098" max="4125" width="0" style="4" hidden="1" customWidth="1"/>
    <col min="4126" max="4131" width="6.41796875" style="4" bestFit="1" customWidth="1"/>
    <col min="4132" max="4132" width="8.83984375" style="4" customWidth="1"/>
    <col min="4133" max="4133" width="7.41796875" style="4" customWidth="1"/>
    <col min="4134" max="4134" width="8.15625" style="4" customWidth="1"/>
    <col min="4135" max="4135" width="8.83984375" style="4" customWidth="1"/>
    <col min="4136" max="4136" width="8.41796875" style="4" customWidth="1"/>
    <col min="4137" max="4137" width="7" style="4" bestFit="1" customWidth="1"/>
    <col min="4138" max="4139" width="8.26171875" style="4" customWidth="1"/>
    <col min="4140" max="4140" width="8.15625" style="4" customWidth="1"/>
    <col min="4141" max="4141" width="7.83984375" style="4" customWidth="1"/>
    <col min="4142" max="4142" width="8.68359375" style="4" customWidth="1"/>
    <col min="4143" max="4143" width="7.41796875" style="4" customWidth="1"/>
    <col min="4144" max="4144" width="8.83984375" style="4" customWidth="1"/>
    <col min="4145" max="4145" width="9.41796875" style="4" customWidth="1"/>
    <col min="4146" max="4146" width="9.26171875" style="4" customWidth="1"/>
    <col min="4147" max="4147" width="9.68359375" style="4" customWidth="1"/>
    <col min="4148" max="4352" width="11.41796875" style="4"/>
    <col min="4353" max="4353" width="27.68359375" style="4" customWidth="1"/>
    <col min="4354" max="4381" width="0" style="4" hidden="1" customWidth="1"/>
    <col min="4382" max="4387" width="6.41796875" style="4" bestFit="1" customWidth="1"/>
    <col min="4388" max="4388" width="8.83984375" style="4" customWidth="1"/>
    <col min="4389" max="4389" width="7.41796875" style="4" customWidth="1"/>
    <col min="4390" max="4390" width="8.15625" style="4" customWidth="1"/>
    <col min="4391" max="4391" width="8.83984375" style="4" customWidth="1"/>
    <col min="4392" max="4392" width="8.41796875" style="4" customWidth="1"/>
    <col min="4393" max="4393" width="7" style="4" bestFit="1" customWidth="1"/>
    <col min="4394" max="4395" width="8.26171875" style="4" customWidth="1"/>
    <col min="4396" max="4396" width="8.15625" style="4" customWidth="1"/>
    <col min="4397" max="4397" width="7.83984375" style="4" customWidth="1"/>
    <col min="4398" max="4398" width="8.68359375" style="4" customWidth="1"/>
    <col min="4399" max="4399" width="7.41796875" style="4" customWidth="1"/>
    <col min="4400" max="4400" width="8.83984375" style="4" customWidth="1"/>
    <col min="4401" max="4401" width="9.41796875" style="4" customWidth="1"/>
    <col min="4402" max="4402" width="9.26171875" style="4" customWidth="1"/>
    <col min="4403" max="4403" width="9.68359375" style="4" customWidth="1"/>
    <col min="4404" max="4608" width="11.41796875" style="4"/>
    <col min="4609" max="4609" width="27.68359375" style="4" customWidth="1"/>
    <col min="4610" max="4637" width="0" style="4" hidden="1" customWidth="1"/>
    <col min="4638" max="4643" width="6.41796875" style="4" bestFit="1" customWidth="1"/>
    <col min="4644" max="4644" width="8.83984375" style="4" customWidth="1"/>
    <col min="4645" max="4645" width="7.41796875" style="4" customWidth="1"/>
    <col min="4646" max="4646" width="8.15625" style="4" customWidth="1"/>
    <col min="4647" max="4647" width="8.83984375" style="4" customWidth="1"/>
    <col min="4648" max="4648" width="8.41796875" style="4" customWidth="1"/>
    <col min="4649" max="4649" width="7" style="4" bestFit="1" customWidth="1"/>
    <col min="4650" max="4651" width="8.26171875" style="4" customWidth="1"/>
    <col min="4652" max="4652" width="8.15625" style="4" customWidth="1"/>
    <col min="4653" max="4653" width="7.83984375" style="4" customWidth="1"/>
    <col min="4654" max="4654" width="8.68359375" style="4" customWidth="1"/>
    <col min="4655" max="4655" width="7.41796875" style="4" customWidth="1"/>
    <col min="4656" max="4656" width="8.83984375" style="4" customWidth="1"/>
    <col min="4657" max="4657" width="9.41796875" style="4" customWidth="1"/>
    <col min="4658" max="4658" width="9.26171875" style="4" customWidth="1"/>
    <col min="4659" max="4659" width="9.68359375" style="4" customWidth="1"/>
    <col min="4660" max="4864" width="11.41796875" style="4"/>
    <col min="4865" max="4865" width="27.68359375" style="4" customWidth="1"/>
    <col min="4866" max="4893" width="0" style="4" hidden="1" customWidth="1"/>
    <col min="4894" max="4899" width="6.41796875" style="4" bestFit="1" customWidth="1"/>
    <col min="4900" max="4900" width="8.83984375" style="4" customWidth="1"/>
    <col min="4901" max="4901" width="7.41796875" style="4" customWidth="1"/>
    <col min="4902" max="4902" width="8.15625" style="4" customWidth="1"/>
    <col min="4903" max="4903" width="8.83984375" style="4" customWidth="1"/>
    <col min="4904" max="4904" width="8.41796875" style="4" customWidth="1"/>
    <col min="4905" max="4905" width="7" style="4" bestFit="1" customWidth="1"/>
    <col min="4906" max="4907" width="8.26171875" style="4" customWidth="1"/>
    <col min="4908" max="4908" width="8.15625" style="4" customWidth="1"/>
    <col min="4909" max="4909" width="7.83984375" style="4" customWidth="1"/>
    <col min="4910" max="4910" width="8.68359375" style="4" customWidth="1"/>
    <col min="4911" max="4911" width="7.41796875" style="4" customWidth="1"/>
    <col min="4912" max="4912" width="8.83984375" style="4" customWidth="1"/>
    <col min="4913" max="4913" width="9.41796875" style="4" customWidth="1"/>
    <col min="4914" max="4914" width="9.26171875" style="4" customWidth="1"/>
    <col min="4915" max="4915" width="9.68359375" style="4" customWidth="1"/>
    <col min="4916" max="5120" width="11.41796875" style="4"/>
    <col min="5121" max="5121" width="27.68359375" style="4" customWidth="1"/>
    <col min="5122" max="5149" width="0" style="4" hidden="1" customWidth="1"/>
    <col min="5150" max="5155" width="6.41796875" style="4" bestFit="1" customWidth="1"/>
    <col min="5156" max="5156" width="8.83984375" style="4" customWidth="1"/>
    <col min="5157" max="5157" width="7.41796875" style="4" customWidth="1"/>
    <col min="5158" max="5158" width="8.15625" style="4" customWidth="1"/>
    <col min="5159" max="5159" width="8.83984375" style="4" customWidth="1"/>
    <col min="5160" max="5160" width="8.41796875" style="4" customWidth="1"/>
    <col min="5161" max="5161" width="7" style="4" bestFit="1" customWidth="1"/>
    <col min="5162" max="5163" width="8.26171875" style="4" customWidth="1"/>
    <col min="5164" max="5164" width="8.15625" style="4" customWidth="1"/>
    <col min="5165" max="5165" width="7.83984375" style="4" customWidth="1"/>
    <col min="5166" max="5166" width="8.68359375" style="4" customWidth="1"/>
    <col min="5167" max="5167" width="7.41796875" style="4" customWidth="1"/>
    <col min="5168" max="5168" width="8.83984375" style="4" customWidth="1"/>
    <col min="5169" max="5169" width="9.41796875" style="4" customWidth="1"/>
    <col min="5170" max="5170" width="9.26171875" style="4" customWidth="1"/>
    <col min="5171" max="5171" width="9.68359375" style="4" customWidth="1"/>
    <col min="5172" max="5376" width="11.41796875" style="4"/>
    <col min="5377" max="5377" width="27.68359375" style="4" customWidth="1"/>
    <col min="5378" max="5405" width="0" style="4" hidden="1" customWidth="1"/>
    <col min="5406" max="5411" width="6.41796875" style="4" bestFit="1" customWidth="1"/>
    <col min="5412" max="5412" width="8.83984375" style="4" customWidth="1"/>
    <col min="5413" max="5413" width="7.41796875" style="4" customWidth="1"/>
    <col min="5414" max="5414" width="8.15625" style="4" customWidth="1"/>
    <col min="5415" max="5415" width="8.83984375" style="4" customWidth="1"/>
    <col min="5416" max="5416" width="8.41796875" style="4" customWidth="1"/>
    <col min="5417" max="5417" width="7" style="4" bestFit="1" customWidth="1"/>
    <col min="5418" max="5419" width="8.26171875" style="4" customWidth="1"/>
    <col min="5420" max="5420" width="8.15625" style="4" customWidth="1"/>
    <col min="5421" max="5421" width="7.83984375" style="4" customWidth="1"/>
    <col min="5422" max="5422" width="8.68359375" style="4" customWidth="1"/>
    <col min="5423" max="5423" width="7.41796875" style="4" customWidth="1"/>
    <col min="5424" max="5424" width="8.83984375" style="4" customWidth="1"/>
    <col min="5425" max="5425" width="9.41796875" style="4" customWidth="1"/>
    <col min="5426" max="5426" width="9.26171875" style="4" customWidth="1"/>
    <col min="5427" max="5427" width="9.68359375" style="4" customWidth="1"/>
    <col min="5428" max="5632" width="11.41796875" style="4"/>
    <col min="5633" max="5633" width="27.68359375" style="4" customWidth="1"/>
    <col min="5634" max="5661" width="0" style="4" hidden="1" customWidth="1"/>
    <col min="5662" max="5667" width="6.41796875" style="4" bestFit="1" customWidth="1"/>
    <col min="5668" max="5668" width="8.83984375" style="4" customWidth="1"/>
    <col min="5669" max="5669" width="7.41796875" style="4" customWidth="1"/>
    <col min="5670" max="5670" width="8.15625" style="4" customWidth="1"/>
    <col min="5671" max="5671" width="8.83984375" style="4" customWidth="1"/>
    <col min="5672" max="5672" width="8.41796875" style="4" customWidth="1"/>
    <col min="5673" max="5673" width="7" style="4" bestFit="1" customWidth="1"/>
    <col min="5674" max="5675" width="8.26171875" style="4" customWidth="1"/>
    <col min="5676" max="5676" width="8.15625" style="4" customWidth="1"/>
    <col min="5677" max="5677" width="7.83984375" style="4" customWidth="1"/>
    <col min="5678" max="5678" width="8.68359375" style="4" customWidth="1"/>
    <col min="5679" max="5679" width="7.41796875" style="4" customWidth="1"/>
    <col min="5680" max="5680" width="8.83984375" style="4" customWidth="1"/>
    <col min="5681" max="5681" width="9.41796875" style="4" customWidth="1"/>
    <col min="5682" max="5682" width="9.26171875" style="4" customWidth="1"/>
    <col min="5683" max="5683" width="9.68359375" style="4" customWidth="1"/>
    <col min="5684" max="5888" width="11.41796875" style="4"/>
    <col min="5889" max="5889" width="27.68359375" style="4" customWidth="1"/>
    <col min="5890" max="5917" width="0" style="4" hidden="1" customWidth="1"/>
    <col min="5918" max="5923" width="6.41796875" style="4" bestFit="1" customWidth="1"/>
    <col min="5924" max="5924" width="8.83984375" style="4" customWidth="1"/>
    <col min="5925" max="5925" width="7.41796875" style="4" customWidth="1"/>
    <col min="5926" max="5926" width="8.15625" style="4" customWidth="1"/>
    <col min="5927" max="5927" width="8.83984375" style="4" customWidth="1"/>
    <col min="5928" max="5928" width="8.41796875" style="4" customWidth="1"/>
    <col min="5929" max="5929" width="7" style="4" bestFit="1" customWidth="1"/>
    <col min="5930" max="5931" width="8.26171875" style="4" customWidth="1"/>
    <col min="5932" max="5932" width="8.15625" style="4" customWidth="1"/>
    <col min="5933" max="5933" width="7.83984375" style="4" customWidth="1"/>
    <col min="5934" max="5934" width="8.68359375" style="4" customWidth="1"/>
    <col min="5935" max="5935" width="7.41796875" style="4" customWidth="1"/>
    <col min="5936" max="5936" width="8.83984375" style="4" customWidth="1"/>
    <col min="5937" max="5937" width="9.41796875" style="4" customWidth="1"/>
    <col min="5938" max="5938" width="9.26171875" style="4" customWidth="1"/>
    <col min="5939" max="5939" width="9.68359375" style="4" customWidth="1"/>
    <col min="5940" max="6144" width="11.41796875" style="4"/>
    <col min="6145" max="6145" width="27.68359375" style="4" customWidth="1"/>
    <col min="6146" max="6173" width="0" style="4" hidden="1" customWidth="1"/>
    <col min="6174" max="6179" width="6.41796875" style="4" bestFit="1" customWidth="1"/>
    <col min="6180" max="6180" width="8.83984375" style="4" customWidth="1"/>
    <col min="6181" max="6181" width="7.41796875" style="4" customWidth="1"/>
    <col min="6182" max="6182" width="8.15625" style="4" customWidth="1"/>
    <col min="6183" max="6183" width="8.83984375" style="4" customWidth="1"/>
    <col min="6184" max="6184" width="8.41796875" style="4" customWidth="1"/>
    <col min="6185" max="6185" width="7" style="4" bestFit="1" customWidth="1"/>
    <col min="6186" max="6187" width="8.26171875" style="4" customWidth="1"/>
    <col min="6188" max="6188" width="8.15625" style="4" customWidth="1"/>
    <col min="6189" max="6189" width="7.83984375" style="4" customWidth="1"/>
    <col min="6190" max="6190" width="8.68359375" style="4" customWidth="1"/>
    <col min="6191" max="6191" width="7.41796875" style="4" customWidth="1"/>
    <col min="6192" max="6192" width="8.83984375" style="4" customWidth="1"/>
    <col min="6193" max="6193" width="9.41796875" style="4" customWidth="1"/>
    <col min="6194" max="6194" width="9.26171875" style="4" customWidth="1"/>
    <col min="6195" max="6195" width="9.68359375" style="4" customWidth="1"/>
    <col min="6196" max="6400" width="11.41796875" style="4"/>
    <col min="6401" max="6401" width="27.68359375" style="4" customWidth="1"/>
    <col min="6402" max="6429" width="0" style="4" hidden="1" customWidth="1"/>
    <col min="6430" max="6435" width="6.41796875" style="4" bestFit="1" customWidth="1"/>
    <col min="6436" max="6436" width="8.83984375" style="4" customWidth="1"/>
    <col min="6437" max="6437" width="7.41796875" style="4" customWidth="1"/>
    <col min="6438" max="6438" width="8.15625" style="4" customWidth="1"/>
    <col min="6439" max="6439" width="8.83984375" style="4" customWidth="1"/>
    <col min="6440" max="6440" width="8.41796875" style="4" customWidth="1"/>
    <col min="6441" max="6441" width="7" style="4" bestFit="1" customWidth="1"/>
    <col min="6442" max="6443" width="8.26171875" style="4" customWidth="1"/>
    <col min="6444" max="6444" width="8.15625" style="4" customWidth="1"/>
    <col min="6445" max="6445" width="7.83984375" style="4" customWidth="1"/>
    <col min="6446" max="6446" width="8.68359375" style="4" customWidth="1"/>
    <col min="6447" max="6447" width="7.41796875" style="4" customWidth="1"/>
    <col min="6448" max="6448" width="8.83984375" style="4" customWidth="1"/>
    <col min="6449" max="6449" width="9.41796875" style="4" customWidth="1"/>
    <col min="6450" max="6450" width="9.26171875" style="4" customWidth="1"/>
    <col min="6451" max="6451" width="9.68359375" style="4" customWidth="1"/>
    <col min="6452" max="6656" width="11.41796875" style="4"/>
    <col min="6657" max="6657" width="27.68359375" style="4" customWidth="1"/>
    <col min="6658" max="6685" width="0" style="4" hidden="1" customWidth="1"/>
    <col min="6686" max="6691" width="6.41796875" style="4" bestFit="1" customWidth="1"/>
    <col min="6692" max="6692" width="8.83984375" style="4" customWidth="1"/>
    <col min="6693" max="6693" width="7.41796875" style="4" customWidth="1"/>
    <col min="6694" max="6694" width="8.15625" style="4" customWidth="1"/>
    <col min="6695" max="6695" width="8.83984375" style="4" customWidth="1"/>
    <col min="6696" max="6696" width="8.41796875" style="4" customWidth="1"/>
    <col min="6697" max="6697" width="7" style="4" bestFit="1" customWidth="1"/>
    <col min="6698" max="6699" width="8.26171875" style="4" customWidth="1"/>
    <col min="6700" max="6700" width="8.15625" style="4" customWidth="1"/>
    <col min="6701" max="6701" width="7.83984375" style="4" customWidth="1"/>
    <col min="6702" max="6702" width="8.68359375" style="4" customWidth="1"/>
    <col min="6703" max="6703" width="7.41796875" style="4" customWidth="1"/>
    <col min="6704" max="6704" width="8.83984375" style="4" customWidth="1"/>
    <col min="6705" max="6705" width="9.41796875" style="4" customWidth="1"/>
    <col min="6706" max="6706" width="9.26171875" style="4" customWidth="1"/>
    <col min="6707" max="6707" width="9.68359375" style="4" customWidth="1"/>
    <col min="6708" max="6912" width="11.41796875" style="4"/>
    <col min="6913" max="6913" width="27.68359375" style="4" customWidth="1"/>
    <col min="6914" max="6941" width="0" style="4" hidden="1" customWidth="1"/>
    <col min="6942" max="6947" width="6.41796875" style="4" bestFit="1" customWidth="1"/>
    <col min="6948" max="6948" width="8.83984375" style="4" customWidth="1"/>
    <col min="6949" max="6949" width="7.41796875" style="4" customWidth="1"/>
    <col min="6950" max="6950" width="8.15625" style="4" customWidth="1"/>
    <col min="6951" max="6951" width="8.83984375" style="4" customWidth="1"/>
    <col min="6952" max="6952" width="8.41796875" style="4" customWidth="1"/>
    <col min="6953" max="6953" width="7" style="4" bestFit="1" customWidth="1"/>
    <col min="6954" max="6955" width="8.26171875" style="4" customWidth="1"/>
    <col min="6956" max="6956" width="8.15625" style="4" customWidth="1"/>
    <col min="6957" max="6957" width="7.83984375" style="4" customWidth="1"/>
    <col min="6958" max="6958" width="8.68359375" style="4" customWidth="1"/>
    <col min="6959" max="6959" width="7.41796875" style="4" customWidth="1"/>
    <col min="6960" max="6960" width="8.83984375" style="4" customWidth="1"/>
    <col min="6961" max="6961" width="9.41796875" style="4" customWidth="1"/>
    <col min="6962" max="6962" width="9.26171875" style="4" customWidth="1"/>
    <col min="6963" max="6963" width="9.68359375" style="4" customWidth="1"/>
    <col min="6964" max="7168" width="11.41796875" style="4"/>
    <col min="7169" max="7169" width="27.68359375" style="4" customWidth="1"/>
    <col min="7170" max="7197" width="0" style="4" hidden="1" customWidth="1"/>
    <col min="7198" max="7203" width="6.41796875" style="4" bestFit="1" customWidth="1"/>
    <col min="7204" max="7204" width="8.83984375" style="4" customWidth="1"/>
    <col min="7205" max="7205" width="7.41796875" style="4" customWidth="1"/>
    <col min="7206" max="7206" width="8.15625" style="4" customWidth="1"/>
    <col min="7207" max="7207" width="8.83984375" style="4" customWidth="1"/>
    <col min="7208" max="7208" width="8.41796875" style="4" customWidth="1"/>
    <col min="7209" max="7209" width="7" style="4" bestFit="1" customWidth="1"/>
    <col min="7210" max="7211" width="8.26171875" style="4" customWidth="1"/>
    <col min="7212" max="7212" width="8.15625" style="4" customWidth="1"/>
    <col min="7213" max="7213" width="7.83984375" style="4" customWidth="1"/>
    <col min="7214" max="7214" width="8.68359375" style="4" customWidth="1"/>
    <col min="7215" max="7215" width="7.41796875" style="4" customWidth="1"/>
    <col min="7216" max="7216" width="8.83984375" style="4" customWidth="1"/>
    <col min="7217" max="7217" width="9.41796875" style="4" customWidth="1"/>
    <col min="7218" max="7218" width="9.26171875" style="4" customWidth="1"/>
    <col min="7219" max="7219" width="9.68359375" style="4" customWidth="1"/>
    <col min="7220" max="7424" width="11.41796875" style="4"/>
    <col min="7425" max="7425" width="27.68359375" style="4" customWidth="1"/>
    <col min="7426" max="7453" width="0" style="4" hidden="1" customWidth="1"/>
    <col min="7454" max="7459" width="6.41796875" style="4" bestFit="1" customWidth="1"/>
    <col min="7460" max="7460" width="8.83984375" style="4" customWidth="1"/>
    <col min="7461" max="7461" width="7.41796875" style="4" customWidth="1"/>
    <col min="7462" max="7462" width="8.15625" style="4" customWidth="1"/>
    <col min="7463" max="7463" width="8.83984375" style="4" customWidth="1"/>
    <col min="7464" max="7464" width="8.41796875" style="4" customWidth="1"/>
    <col min="7465" max="7465" width="7" style="4" bestFit="1" customWidth="1"/>
    <col min="7466" max="7467" width="8.26171875" style="4" customWidth="1"/>
    <col min="7468" max="7468" width="8.15625" style="4" customWidth="1"/>
    <col min="7469" max="7469" width="7.83984375" style="4" customWidth="1"/>
    <col min="7470" max="7470" width="8.68359375" style="4" customWidth="1"/>
    <col min="7471" max="7471" width="7.41796875" style="4" customWidth="1"/>
    <col min="7472" max="7472" width="8.83984375" style="4" customWidth="1"/>
    <col min="7473" max="7473" width="9.41796875" style="4" customWidth="1"/>
    <col min="7474" max="7474" width="9.26171875" style="4" customWidth="1"/>
    <col min="7475" max="7475" width="9.68359375" style="4" customWidth="1"/>
    <col min="7476" max="7680" width="11.41796875" style="4"/>
    <col min="7681" max="7681" width="27.68359375" style="4" customWidth="1"/>
    <col min="7682" max="7709" width="0" style="4" hidden="1" customWidth="1"/>
    <col min="7710" max="7715" width="6.41796875" style="4" bestFit="1" customWidth="1"/>
    <col min="7716" max="7716" width="8.83984375" style="4" customWidth="1"/>
    <col min="7717" max="7717" width="7.41796875" style="4" customWidth="1"/>
    <col min="7718" max="7718" width="8.15625" style="4" customWidth="1"/>
    <col min="7719" max="7719" width="8.83984375" style="4" customWidth="1"/>
    <col min="7720" max="7720" width="8.41796875" style="4" customWidth="1"/>
    <col min="7721" max="7721" width="7" style="4" bestFit="1" customWidth="1"/>
    <col min="7722" max="7723" width="8.26171875" style="4" customWidth="1"/>
    <col min="7724" max="7724" width="8.15625" style="4" customWidth="1"/>
    <col min="7725" max="7725" width="7.83984375" style="4" customWidth="1"/>
    <col min="7726" max="7726" width="8.68359375" style="4" customWidth="1"/>
    <col min="7727" max="7727" width="7.41796875" style="4" customWidth="1"/>
    <col min="7728" max="7728" width="8.83984375" style="4" customWidth="1"/>
    <col min="7729" max="7729" width="9.41796875" style="4" customWidth="1"/>
    <col min="7730" max="7730" width="9.26171875" style="4" customWidth="1"/>
    <col min="7731" max="7731" width="9.68359375" style="4" customWidth="1"/>
    <col min="7732" max="7936" width="11.41796875" style="4"/>
    <col min="7937" max="7937" width="27.68359375" style="4" customWidth="1"/>
    <col min="7938" max="7965" width="0" style="4" hidden="1" customWidth="1"/>
    <col min="7966" max="7971" width="6.41796875" style="4" bestFit="1" customWidth="1"/>
    <col min="7972" max="7972" width="8.83984375" style="4" customWidth="1"/>
    <col min="7973" max="7973" width="7.41796875" style="4" customWidth="1"/>
    <col min="7974" max="7974" width="8.15625" style="4" customWidth="1"/>
    <col min="7975" max="7975" width="8.83984375" style="4" customWidth="1"/>
    <col min="7976" max="7976" width="8.41796875" style="4" customWidth="1"/>
    <col min="7977" max="7977" width="7" style="4" bestFit="1" customWidth="1"/>
    <col min="7978" max="7979" width="8.26171875" style="4" customWidth="1"/>
    <col min="7980" max="7980" width="8.15625" style="4" customWidth="1"/>
    <col min="7981" max="7981" width="7.83984375" style="4" customWidth="1"/>
    <col min="7982" max="7982" width="8.68359375" style="4" customWidth="1"/>
    <col min="7983" max="7983" width="7.41796875" style="4" customWidth="1"/>
    <col min="7984" max="7984" width="8.83984375" style="4" customWidth="1"/>
    <col min="7985" max="7985" width="9.41796875" style="4" customWidth="1"/>
    <col min="7986" max="7986" width="9.26171875" style="4" customWidth="1"/>
    <col min="7987" max="7987" width="9.68359375" style="4" customWidth="1"/>
    <col min="7988" max="8192" width="11.41796875" style="4"/>
    <col min="8193" max="8193" width="27.68359375" style="4" customWidth="1"/>
    <col min="8194" max="8221" width="0" style="4" hidden="1" customWidth="1"/>
    <col min="8222" max="8227" width="6.41796875" style="4" bestFit="1" customWidth="1"/>
    <col min="8228" max="8228" width="8.83984375" style="4" customWidth="1"/>
    <col min="8229" max="8229" width="7.41796875" style="4" customWidth="1"/>
    <col min="8230" max="8230" width="8.15625" style="4" customWidth="1"/>
    <col min="8231" max="8231" width="8.83984375" style="4" customWidth="1"/>
    <col min="8232" max="8232" width="8.41796875" style="4" customWidth="1"/>
    <col min="8233" max="8233" width="7" style="4" bestFit="1" customWidth="1"/>
    <col min="8234" max="8235" width="8.26171875" style="4" customWidth="1"/>
    <col min="8236" max="8236" width="8.15625" style="4" customWidth="1"/>
    <col min="8237" max="8237" width="7.83984375" style="4" customWidth="1"/>
    <col min="8238" max="8238" width="8.68359375" style="4" customWidth="1"/>
    <col min="8239" max="8239" width="7.41796875" style="4" customWidth="1"/>
    <col min="8240" max="8240" width="8.83984375" style="4" customWidth="1"/>
    <col min="8241" max="8241" width="9.41796875" style="4" customWidth="1"/>
    <col min="8242" max="8242" width="9.26171875" style="4" customWidth="1"/>
    <col min="8243" max="8243" width="9.68359375" style="4" customWidth="1"/>
    <col min="8244" max="8448" width="11.41796875" style="4"/>
    <col min="8449" max="8449" width="27.68359375" style="4" customWidth="1"/>
    <col min="8450" max="8477" width="0" style="4" hidden="1" customWidth="1"/>
    <col min="8478" max="8483" width="6.41796875" style="4" bestFit="1" customWidth="1"/>
    <col min="8484" max="8484" width="8.83984375" style="4" customWidth="1"/>
    <col min="8485" max="8485" width="7.41796875" style="4" customWidth="1"/>
    <col min="8486" max="8486" width="8.15625" style="4" customWidth="1"/>
    <col min="8487" max="8487" width="8.83984375" style="4" customWidth="1"/>
    <col min="8488" max="8488" width="8.41796875" style="4" customWidth="1"/>
    <col min="8489" max="8489" width="7" style="4" bestFit="1" customWidth="1"/>
    <col min="8490" max="8491" width="8.26171875" style="4" customWidth="1"/>
    <col min="8492" max="8492" width="8.15625" style="4" customWidth="1"/>
    <col min="8493" max="8493" width="7.83984375" style="4" customWidth="1"/>
    <col min="8494" max="8494" width="8.68359375" style="4" customWidth="1"/>
    <col min="8495" max="8495" width="7.41796875" style="4" customWidth="1"/>
    <col min="8496" max="8496" width="8.83984375" style="4" customWidth="1"/>
    <col min="8497" max="8497" width="9.41796875" style="4" customWidth="1"/>
    <col min="8498" max="8498" width="9.26171875" style="4" customWidth="1"/>
    <col min="8499" max="8499" width="9.68359375" style="4" customWidth="1"/>
    <col min="8500" max="8704" width="11.41796875" style="4"/>
    <col min="8705" max="8705" width="27.68359375" style="4" customWidth="1"/>
    <col min="8706" max="8733" width="0" style="4" hidden="1" customWidth="1"/>
    <col min="8734" max="8739" width="6.41796875" style="4" bestFit="1" customWidth="1"/>
    <col min="8740" max="8740" width="8.83984375" style="4" customWidth="1"/>
    <col min="8741" max="8741" width="7.41796875" style="4" customWidth="1"/>
    <col min="8742" max="8742" width="8.15625" style="4" customWidth="1"/>
    <col min="8743" max="8743" width="8.83984375" style="4" customWidth="1"/>
    <col min="8744" max="8744" width="8.41796875" style="4" customWidth="1"/>
    <col min="8745" max="8745" width="7" style="4" bestFit="1" customWidth="1"/>
    <col min="8746" max="8747" width="8.26171875" style="4" customWidth="1"/>
    <col min="8748" max="8748" width="8.15625" style="4" customWidth="1"/>
    <col min="8749" max="8749" width="7.83984375" style="4" customWidth="1"/>
    <col min="8750" max="8750" width="8.68359375" style="4" customWidth="1"/>
    <col min="8751" max="8751" width="7.41796875" style="4" customWidth="1"/>
    <col min="8752" max="8752" width="8.83984375" style="4" customWidth="1"/>
    <col min="8753" max="8753" width="9.41796875" style="4" customWidth="1"/>
    <col min="8754" max="8754" width="9.26171875" style="4" customWidth="1"/>
    <col min="8755" max="8755" width="9.68359375" style="4" customWidth="1"/>
    <col min="8756" max="8960" width="11.41796875" style="4"/>
    <col min="8961" max="8961" width="27.68359375" style="4" customWidth="1"/>
    <col min="8962" max="8989" width="0" style="4" hidden="1" customWidth="1"/>
    <col min="8990" max="8995" width="6.41796875" style="4" bestFit="1" customWidth="1"/>
    <col min="8996" max="8996" width="8.83984375" style="4" customWidth="1"/>
    <col min="8997" max="8997" width="7.41796875" style="4" customWidth="1"/>
    <col min="8998" max="8998" width="8.15625" style="4" customWidth="1"/>
    <col min="8999" max="8999" width="8.83984375" style="4" customWidth="1"/>
    <col min="9000" max="9000" width="8.41796875" style="4" customWidth="1"/>
    <col min="9001" max="9001" width="7" style="4" bestFit="1" customWidth="1"/>
    <col min="9002" max="9003" width="8.26171875" style="4" customWidth="1"/>
    <col min="9004" max="9004" width="8.15625" style="4" customWidth="1"/>
    <col min="9005" max="9005" width="7.83984375" style="4" customWidth="1"/>
    <col min="9006" max="9006" width="8.68359375" style="4" customWidth="1"/>
    <col min="9007" max="9007" width="7.41796875" style="4" customWidth="1"/>
    <col min="9008" max="9008" width="8.83984375" style="4" customWidth="1"/>
    <col min="9009" max="9009" width="9.41796875" style="4" customWidth="1"/>
    <col min="9010" max="9010" width="9.26171875" style="4" customWidth="1"/>
    <col min="9011" max="9011" width="9.68359375" style="4" customWidth="1"/>
    <col min="9012" max="9216" width="11.41796875" style="4"/>
    <col min="9217" max="9217" width="27.68359375" style="4" customWidth="1"/>
    <col min="9218" max="9245" width="0" style="4" hidden="1" customWidth="1"/>
    <col min="9246" max="9251" width="6.41796875" style="4" bestFit="1" customWidth="1"/>
    <col min="9252" max="9252" width="8.83984375" style="4" customWidth="1"/>
    <col min="9253" max="9253" width="7.41796875" style="4" customWidth="1"/>
    <col min="9254" max="9254" width="8.15625" style="4" customWidth="1"/>
    <col min="9255" max="9255" width="8.83984375" style="4" customWidth="1"/>
    <col min="9256" max="9256" width="8.41796875" style="4" customWidth="1"/>
    <col min="9257" max="9257" width="7" style="4" bestFit="1" customWidth="1"/>
    <col min="9258" max="9259" width="8.26171875" style="4" customWidth="1"/>
    <col min="9260" max="9260" width="8.15625" style="4" customWidth="1"/>
    <col min="9261" max="9261" width="7.83984375" style="4" customWidth="1"/>
    <col min="9262" max="9262" width="8.68359375" style="4" customWidth="1"/>
    <col min="9263" max="9263" width="7.41796875" style="4" customWidth="1"/>
    <col min="9264" max="9264" width="8.83984375" style="4" customWidth="1"/>
    <col min="9265" max="9265" width="9.41796875" style="4" customWidth="1"/>
    <col min="9266" max="9266" width="9.26171875" style="4" customWidth="1"/>
    <col min="9267" max="9267" width="9.68359375" style="4" customWidth="1"/>
    <col min="9268" max="9472" width="11.41796875" style="4"/>
    <col min="9473" max="9473" width="27.68359375" style="4" customWidth="1"/>
    <col min="9474" max="9501" width="0" style="4" hidden="1" customWidth="1"/>
    <col min="9502" max="9507" width="6.41796875" style="4" bestFit="1" customWidth="1"/>
    <col min="9508" max="9508" width="8.83984375" style="4" customWidth="1"/>
    <col min="9509" max="9509" width="7.41796875" style="4" customWidth="1"/>
    <col min="9510" max="9510" width="8.15625" style="4" customWidth="1"/>
    <col min="9511" max="9511" width="8.83984375" style="4" customWidth="1"/>
    <col min="9512" max="9512" width="8.41796875" style="4" customWidth="1"/>
    <col min="9513" max="9513" width="7" style="4" bestFit="1" customWidth="1"/>
    <col min="9514" max="9515" width="8.26171875" style="4" customWidth="1"/>
    <col min="9516" max="9516" width="8.15625" style="4" customWidth="1"/>
    <col min="9517" max="9517" width="7.83984375" style="4" customWidth="1"/>
    <col min="9518" max="9518" width="8.68359375" style="4" customWidth="1"/>
    <col min="9519" max="9519" width="7.41796875" style="4" customWidth="1"/>
    <col min="9520" max="9520" width="8.83984375" style="4" customWidth="1"/>
    <col min="9521" max="9521" width="9.41796875" style="4" customWidth="1"/>
    <col min="9522" max="9522" width="9.26171875" style="4" customWidth="1"/>
    <col min="9523" max="9523" width="9.68359375" style="4" customWidth="1"/>
    <col min="9524" max="9728" width="11.41796875" style="4"/>
    <col min="9729" max="9729" width="27.68359375" style="4" customWidth="1"/>
    <col min="9730" max="9757" width="0" style="4" hidden="1" customWidth="1"/>
    <col min="9758" max="9763" width="6.41796875" style="4" bestFit="1" customWidth="1"/>
    <col min="9764" max="9764" width="8.83984375" style="4" customWidth="1"/>
    <col min="9765" max="9765" width="7.41796875" style="4" customWidth="1"/>
    <col min="9766" max="9766" width="8.15625" style="4" customWidth="1"/>
    <col min="9767" max="9767" width="8.83984375" style="4" customWidth="1"/>
    <col min="9768" max="9768" width="8.41796875" style="4" customWidth="1"/>
    <col min="9769" max="9769" width="7" style="4" bestFit="1" customWidth="1"/>
    <col min="9770" max="9771" width="8.26171875" style="4" customWidth="1"/>
    <col min="9772" max="9772" width="8.15625" style="4" customWidth="1"/>
    <col min="9773" max="9773" width="7.83984375" style="4" customWidth="1"/>
    <col min="9774" max="9774" width="8.68359375" style="4" customWidth="1"/>
    <col min="9775" max="9775" width="7.41796875" style="4" customWidth="1"/>
    <col min="9776" max="9776" width="8.83984375" style="4" customWidth="1"/>
    <col min="9777" max="9777" width="9.41796875" style="4" customWidth="1"/>
    <col min="9778" max="9778" width="9.26171875" style="4" customWidth="1"/>
    <col min="9779" max="9779" width="9.68359375" style="4" customWidth="1"/>
    <col min="9780" max="9984" width="11.41796875" style="4"/>
    <col min="9985" max="9985" width="27.68359375" style="4" customWidth="1"/>
    <col min="9986" max="10013" width="0" style="4" hidden="1" customWidth="1"/>
    <col min="10014" max="10019" width="6.41796875" style="4" bestFit="1" customWidth="1"/>
    <col min="10020" max="10020" width="8.83984375" style="4" customWidth="1"/>
    <col min="10021" max="10021" width="7.41796875" style="4" customWidth="1"/>
    <col min="10022" max="10022" width="8.15625" style="4" customWidth="1"/>
    <col min="10023" max="10023" width="8.83984375" style="4" customWidth="1"/>
    <col min="10024" max="10024" width="8.41796875" style="4" customWidth="1"/>
    <col min="10025" max="10025" width="7" style="4" bestFit="1" customWidth="1"/>
    <col min="10026" max="10027" width="8.26171875" style="4" customWidth="1"/>
    <col min="10028" max="10028" width="8.15625" style="4" customWidth="1"/>
    <col min="10029" max="10029" width="7.83984375" style="4" customWidth="1"/>
    <col min="10030" max="10030" width="8.68359375" style="4" customWidth="1"/>
    <col min="10031" max="10031" width="7.41796875" style="4" customWidth="1"/>
    <col min="10032" max="10032" width="8.83984375" style="4" customWidth="1"/>
    <col min="10033" max="10033" width="9.41796875" style="4" customWidth="1"/>
    <col min="10034" max="10034" width="9.26171875" style="4" customWidth="1"/>
    <col min="10035" max="10035" width="9.68359375" style="4" customWidth="1"/>
    <col min="10036" max="10240" width="11.41796875" style="4"/>
    <col min="10241" max="10241" width="27.68359375" style="4" customWidth="1"/>
    <col min="10242" max="10269" width="0" style="4" hidden="1" customWidth="1"/>
    <col min="10270" max="10275" width="6.41796875" style="4" bestFit="1" customWidth="1"/>
    <col min="10276" max="10276" width="8.83984375" style="4" customWidth="1"/>
    <col min="10277" max="10277" width="7.41796875" style="4" customWidth="1"/>
    <col min="10278" max="10278" width="8.15625" style="4" customWidth="1"/>
    <col min="10279" max="10279" width="8.83984375" style="4" customWidth="1"/>
    <col min="10280" max="10280" width="8.41796875" style="4" customWidth="1"/>
    <col min="10281" max="10281" width="7" style="4" bestFit="1" customWidth="1"/>
    <col min="10282" max="10283" width="8.26171875" style="4" customWidth="1"/>
    <col min="10284" max="10284" width="8.15625" style="4" customWidth="1"/>
    <col min="10285" max="10285" width="7.83984375" style="4" customWidth="1"/>
    <col min="10286" max="10286" width="8.68359375" style="4" customWidth="1"/>
    <col min="10287" max="10287" width="7.41796875" style="4" customWidth="1"/>
    <col min="10288" max="10288" width="8.83984375" style="4" customWidth="1"/>
    <col min="10289" max="10289" width="9.41796875" style="4" customWidth="1"/>
    <col min="10290" max="10290" width="9.26171875" style="4" customWidth="1"/>
    <col min="10291" max="10291" width="9.68359375" style="4" customWidth="1"/>
    <col min="10292" max="10496" width="11.41796875" style="4"/>
    <col min="10497" max="10497" width="27.68359375" style="4" customWidth="1"/>
    <col min="10498" max="10525" width="0" style="4" hidden="1" customWidth="1"/>
    <col min="10526" max="10531" width="6.41796875" style="4" bestFit="1" customWidth="1"/>
    <col min="10532" max="10532" width="8.83984375" style="4" customWidth="1"/>
    <col min="10533" max="10533" width="7.41796875" style="4" customWidth="1"/>
    <col min="10534" max="10534" width="8.15625" style="4" customWidth="1"/>
    <col min="10535" max="10535" width="8.83984375" style="4" customWidth="1"/>
    <col min="10536" max="10536" width="8.41796875" style="4" customWidth="1"/>
    <col min="10537" max="10537" width="7" style="4" bestFit="1" customWidth="1"/>
    <col min="10538" max="10539" width="8.26171875" style="4" customWidth="1"/>
    <col min="10540" max="10540" width="8.15625" style="4" customWidth="1"/>
    <col min="10541" max="10541" width="7.83984375" style="4" customWidth="1"/>
    <col min="10542" max="10542" width="8.68359375" style="4" customWidth="1"/>
    <col min="10543" max="10543" width="7.41796875" style="4" customWidth="1"/>
    <col min="10544" max="10544" width="8.83984375" style="4" customWidth="1"/>
    <col min="10545" max="10545" width="9.41796875" style="4" customWidth="1"/>
    <col min="10546" max="10546" width="9.26171875" style="4" customWidth="1"/>
    <col min="10547" max="10547" width="9.68359375" style="4" customWidth="1"/>
    <col min="10548" max="10752" width="11.41796875" style="4"/>
    <col min="10753" max="10753" width="27.68359375" style="4" customWidth="1"/>
    <col min="10754" max="10781" width="0" style="4" hidden="1" customWidth="1"/>
    <col min="10782" max="10787" width="6.41796875" style="4" bestFit="1" customWidth="1"/>
    <col min="10788" max="10788" width="8.83984375" style="4" customWidth="1"/>
    <col min="10789" max="10789" width="7.41796875" style="4" customWidth="1"/>
    <col min="10790" max="10790" width="8.15625" style="4" customWidth="1"/>
    <col min="10791" max="10791" width="8.83984375" style="4" customWidth="1"/>
    <col min="10792" max="10792" width="8.41796875" style="4" customWidth="1"/>
    <col min="10793" max="10793" width="7" style="4" bestFit="1" customWidth="1"/>
    <col min="10794" max="10795" width="8.26171875" style="4" customWidth="1"/>
    <col min="10796" max="10796" width="8.15625" style="4" customWidth="1"/>
    <col min="10797" max="10797" width="7.83984375" style="4" customWidth="1"/>
    <col min="10798" max="10798" width="8.68359375" style="4" customWidth="1"/>
    <col min="10799" max="10799" width="7.41796875" style="4" customWidth="1"/>
    <col min="10800" max="10800" width="8.83984375" style="4" customWidth="1"/>
    <col min="10801" max="10801" width="9.41796875" style="4" customWidth="1"/>
    <col min="10802" max="10802" width="9.26171875" style="4" customWidth="1"/>
    <col min="10803" max="10803" width="9.68359375" style="4" customWidth="1"/>
    <col min="10804" max="11008" width="11.41796875" style="4"/>
    <col min="11009" max="11009" width="27.68359375" style="4" customWidth="1"/>
    <col min="11010" max="11037" width="0" style="4" hidden="1" customWidth="1"/>
    <col min="11038" max="11043" width="6.41796875" style="4" bestFit="1" customWidth="1"/>
    <col min="11044" max="11044" width="8.83984375" style="4" customWidth="1"/>
    <col min="11045" max="11045" width="7.41796875" style="4" customWidth="1"/>
    <col min="11046" max="11046" width="8.15625" style="4" customWidth="1"/>
    <col min="11047" max="11047" width="8.83984375" style="4" customWidth="1"/>
    <col min="11048" max="11048" width="8.41796875" style="4" customWidth="1"/>
    <col min="11049" max="11049" width="7" style="4" bestFit="1" customWidth="1"/>
    <col min="11050" max="11051" width="8.26171875" style="4" customWidth="1"/>
    <col min="11052" max="11052" width="8.15625" style="4" customWidth="1"/>
    <col min="11053" max="11053" width="7.83984375" style="4" customWidth="1"/>
    <col min="11054" max="11054" width="8.68359375" style="4" customWidth="1"/>
    <col min="11055" max="11055" width="7.41796875" style="4" customWidth="1"/>
    <col min="11056" max="11056" width="8.83984375" style="4" customWidth="1"/>
    <col min="11057" max="11057" width="9.41796875" style="4" customWidth="1"/>
    <col min="11058" max="11058" width="9.26171875" style="4" customWidth="1"/>
    <col min="11059" max="11059" width="9.68359375" style="4" customWidth="1"/>
    <col min="11060" max="11264" width="11.41796875" style="4"/>
    <col min="11265" max="11265" width="27.68359375" style="4" customWidth="1"/>
    <col min="11266" max="11293" width="0" style="4" hidden="1" customWidth="1"/>
    <col min="11294" max="11299" width="6.41796875" style="4" bestFit="1" customWidth="1"/>
    <col min="11300" max="11300" width="8.83984375" style="4" customWidth="1"/>
    <col min="11301" max="11301" width="7.41796875" style="4" customWidth="1"/>
    <col min="11302" max="11302" width="8.15625" style="4" customWidth="1"/>
    <col min="11303" max="11303" width="8.83984375" style="4" customWidth="1"/>
    <col min="11304" max="11304" width="8.41796875" style="4" customWidth="1"/>
    <col min="11305" max="11305" width="7" style="4" bestFit="1" customWidth="1"/>
    <col min="11306" max="11307" width="8.26171875" style="4" customWidth="1"/>
    <col min="11308" max="11308" width="8.15625" style="4" customWidth="1"/>
    <col min="11309" max="11309" width="7.83984375" style="4" customWidth="1"/>
    <col min="11310" max="11310" width="8.68359375" style="4" customWidth="1"/>
    <col min="11311" max="11311" width="7.41796875" style="4" customWidth="1"/>
    <col min="11312" max="11312" width="8.83984375" style="4" customWidth="1"/>
    <col min="11313" max="11313" width="9.41796875" style="4" customWidth="1"/>
    <col min="11314" max="11314" width="9.26171875" style="4" customWidth="1"/>
    <col min="11315" max="11315" width="9.68359375" style="4" customWidth="1"/>
    <col min="11316" max="11520" width="11.41796875" style="4"/>
    <col min="11521" max="11521" width="27.68359375" style="4" customWidth="1"/>
    <col min="11522" max="11549" width="0" style="4" hidden="1" customWidth="1"/>
    <col min="11550" max="11555" width="6.41796875" style="4" bestFit="1" customWidth="1"/>
    <col min="11556" max="11556" width="8.83984375" style="4" customWidth="1"/>
    <col min="11557" max="11557" width="7.41796875" style="4" customWidth="1"/>
    <col min="11558" max="11558" width="8.15625" style="4" customWidth="1"/>
    <col min="11559" max="11559" width="8.83984375" style="4" customWidth="1"/>
    <col min="11560" max="11560" width="8.41796875" style="4" customWidth="1"/>
    <col min="11561" max="11561" width="7" style="4" bestFit="1" customWidth="1"/>
    <col min="11562" max="11563" width="8.26171875" style="4" customWidth="1"/>
    <col min="11564" max="11564" width="8.15625" style="4" customWidth="1"/>
    <col min="11565" max="11565" width="7.83984375" style="4" customWidth="1"/>
    <col min="11566" max="11566" width="8.68359375" style="4" customWidth="1"/>
    <col min="11567" max="11567" width="7.41796875" style="4" customWidth="1"/>
    <col min="11568" max="11568" width="8.83984375" style="4" customWidth="1"/>
    <col min="11569" max="11569" width="9.41796875" style="4" customWidth="1"/>
    <col min="11570" max="11570" width="9.26171875" style="4" customWidth="1"/>
    <col min="11571" max="11571" width="9.68359375" style="4" customWidth="1"/>
    <col min="11572" max="11776" width="11.41796875" style="4"/>
    <col min="11777" max="11777" width="27.68359375" style="4" customWidth="1"/>
    <col min="11778" max="11805" width="0" style="4" hidden="1" customWidth="1"/>
    <col min="11806" max="11811" width="6.41796875" style="4" bestFit="1" customWidth="1"/>
    <col min="11812" max="11812" width="8.83984375" style="4" customWidth="1"/>
    <col min="11813" max="11813" width="7.41796875" style="4" customWidth="1"/>
    <col min="11814" max="11814" width="8.15625" style="4" customWidth="1"/>
    <col min="11815" max="11815" width="8.83984375" style="4" customWidth="1"/>
    <col min="11816" max="11816" width="8.41796875" style="4" customWidth="1"/>
    <col min="11817" max="11817" width="7" style="4" bestFit="1" customWidth="1"/>
    <col min="11818" max="11819" width="8.26171875" style="4" customWidth="1"/>
    <col min="11820" max="11820" width="8.15625" style="4" customWidth="1"/>
    <col min="11821" max="11821" width="7.83984375" style="4" customWidth="1"/>
    <col min="11822" max="11822" width="8.68359375" style="4" customWidth="1"/>
    <col min="11823" max="11823" width="7.41796875" style="4" customWidth="1"/>
    <col min="11824" max="11824" width="8.83984375" style="4" customWidth="1"/>
    <col min="11825" max="11825" width="9.41796875" style="4" customWidth="1"/>
    <col min="11826" max="11826" width="9.26171875" style="4" customWidth="1"/>
    <col min="11827" max="11827" width="9.68359375" style="4" customWidth="1"/>
    <col min="11828" max="12032" width="11.41796875" style="4"/>
    <col min="12033" max="12033" width="27.68359375" style="4" customWidth="1"/>
    <col min="12034" max="12061" width="0" style="4" hidden="1" customWidth="1"/>
    <col min="12062" max="12067" width="6.41796875" style="4" bestFit="1" customWidth="1"/>
    <col min="12068" max="12068" width="8.83984375" style="4" customWidth="1"/>
    <col min="12069" max="12069" width="7.41796875" style="4" customWidth="1"/>
    <col min="12070" max="12070" width="8.15625" style="4" customWidth="1"/>
    <col min="12071" max="12071" width="8.83984375" style="4" customWidth="1"/>
    <col min="12072" max="12072" width="8.41796875" style="4" customWidth="1"/>
    <col min="12073" max="12073" width="7" style="4" bestFit="1" customWidth="1"/>
    <col min="12074" max="12075" width="8.26171875" style="4" customWidth="1"/>
    <col min="12076" max="12076" width="8.15625" style="4" customWidth="1"/>
    <col min="12077" max="12077" width="7.83984375" style="4" customWidth="1"/>
    <col min="12078" max="12078" width="8.68359375" style="4" customWidth="1"/>
    <col min="12079" max="12079" width="7.41796875" style="4" customWidth="1"/>
    <col min="12080" max="12080" width="8.83984375" style="4" customWidth="1"/>
    <col min="12081" max="12081" width="9.41796875" style="4" customWidth="1"/>
    <col min="12082" max="12082" width="9.26171875" style="4" customWidth="1"/>
    <col min="12083" max="12083" width="9.68359375" style="4" customWidth="1"/>
    <col min="12084" max="12288" width="11.41796875" style="4"/>
    <col min="12289" max="12289" width="27.68359375" style="4" customWidth="1"/>
    <col min="12290" max="12317" width="0" style="4" hidden="1" customWidth="1"/>
    <col min="12318" max="12323" width="6.41796875" style="4" bestFit="1" customWidth="1"/>
    <col min="12324" max="12324" width="8.83984375" style="4" customWidth="1"/>
    <col min="12325" max="12325" width="7.41796875" style="4" customWidth="1"/>
    <col min="12326" max="12326" width="8.15625" style="4" customWidth="1"/>
    <col min="12327" max="12327" width="8.83984375" style="4" customWidth="1"/>
    <col min="12328" max="12328" width="8.41796875" style="4" customWidth="1"/>
    <col min="12329" max="12329" width="7" style="4" bestFit="1" customWidth="1"/>
    <col min="12330" max="12331" width="8.26171875" style="4" customWidth="1"/>
    <col min="12332" max="12332" width="8.15625" style="4" customWidth="1"/>
    <col min="12333" max="12333" width="7.83984375" style="4" customWidth="1"/>
    <col min="12334" max="12334" width="8.68359375" style="4" customWidth="1"/>
    <col min="12335" max="12335" width="7.41796875" style="4" customWidth="1"/>
    <col min="12336" max="12336" width="8.83984375" style="4" customWidth="1"/>
    <col min="12337" max="12337" width="9.41796875" style="4" customWidth="1"/>
    <col min="12338" max="12338" width="9.26171875" style="4" customWidth="1"/>
    <col min="12339" max="12339" width="9.68359375" style="4" customWidth="1"/>
    <col min="12340" max="12544" width="11.41796875" style="4"/>
    <col min="12545" max="12545" width="27.68359375" style="4" customWidth="1"/>
    <col min="12546" max="12573" width="0" style="4" hidden="1" customWidth="1"/>
    <col min="12574" max="12579" width="6.41796875" style="4" bestFit="1" customWidth="1"/>
    <col min="12580" max="12580" width="8.83984375" style="4" customWidth="1"/>
    <col min="12581" max="12581" width="7.41796875" style="4" customWidth="1"/>
    <col min="12582" max="12582" width="8.15625" style="4" customWidth="1"/>
    <col min="12583" max="12583" width="8.83984375" style="4" customWidth="1"/>
    <col min="12584" max="12584" width="8.41796875" style="4" customWidth="1"/>
    <col min="12585" max="12585" width="7" style="4" bestFit="1" customWidth="1"/>
    <col min="12586" max="12587" width="8.26171875" style="4" customWidth="1"/>
    <col min="12588" max="12588" width="8.15625" style="4" customWidth="1"/>
    <col min="12589" max="12589" width="7.83984375" style="4" customWidth="1"/>
    <col min="12590" max="12590" width="8.68359375" style="4" customWidth="1"/>
    <col min="12591" max="12591" width="7.41796875" style="4" customWidth="1"/>
    <col min="12592" max="12592" width="8.83984375" style="4" customWidth="1"/>
    <col min="12593" max="12593" width="9.41796875" style="4" customWidth="1"/>
    <col min="12594" max="12594" width="9.26171875" style="4" customWidth="1"/>
    <col min="12595" max="12595" width="9.68359375" style="4" customWidth="1"/>
    <col min="12596" max="12800" width="11.41796875" style="4"/>
    <col min="12801" max="12801" width="27.68359375" style="4" customWidth="1"/>
    <col min="12802" max="12829" width="0" style="4" hidden="1" customWidth="1"/>
    <col min="12830" max="12835" width="6.41796875" style="4" bestFit="1" customWidth="1"/>
    <col min="12836" max="12836" width="8.83984375" style="4" customWidth="1"/>
    <col min="12837" max="12837" width="7.41796875" style="4" customWidth="1"/>
    <col min="12838" max="12838" width="8.15625" style="4" customWidth="1"/>
    <col min="12839" max="12839" width="8.83984375" style="4" customWidth="1"/>
    <col min="12840" max="12840" width="8.41796875" style="4" customWidth="1"/>
    <col min="12841" max="12841" width="7" style="4" bestFit="1" customWidth="1"/>
    <col min="12842" max="12843" width="8.26171875" style="4" customWidth="1"/>
    <col min="12844" max="12844" width="8.15625" style="4" customWidth="1"/>
    <col min="12845" max="12845" width="7.83984375" style="4" customWidth="1"/>
    <col min="12846" max="12846" width="8.68359375" style="4" customWidth="1"/>
    <col min="12847" max="12847" width="7.41796875" style="4" customWidth="1"/>
    <col min="12848" max="12848" width="8.83984375" style="4" customWidth="1"/>
    <col min="12849" max="12849" width="9.41796875" style="4" customWidth="1"/>
    <col min="12850" max="12850" width="9.26171875" style="4" customWidth="1"/>
    <col min="12851" max="12851" width="9.68359375" style="4" customWidth="1"/>
    <col min="12852" max="13056" width="11.41796875" style="4"/>
    <col min="13057" max="13057" width="27.68359375" style="4" customWidth="1"/>
    <col min="13058" max="13085" width="0" style="4" hidden="1" customWidth="1"/>
    <col min="13086" max="13091" width="6.41796875" style="4" bestFit="1" customWidth="1"/>
    <col min="13092" max="13092" width="8.83984375" style="4" customWidth="1"/>
    <col min="13093" max="13093" width="7.41796875" style="4" customWidth="1"/>
    <col min="13094" max="13094" width="8.15625" style="4" customWidth="1"/>
    <col min="13095" max="13095" width="8.83984375" style="4" customWidth="1"/>
    <col min="13096" max="13096" width="8.41796875" style="4" customWidth="1"/>
    <col min="13097" max="13097" width="7" style="4" bestFit="1" customWidth="1"/>
    <col min="13098" max="13099" width="8.26171875" style="4" customWidth="1"/>
    <col min="13100" max="13100" width="8.15625" style="4" customWidth="1"/>
    <col min="13101" max="13101" width="7.83984375" style="4" customWidth="1"/>
    <col min="13102" max="13102" width="8.68359375" style="4" customWidth="1"/>
    <col min="13103" max="13103" width="7.41796875" style="4" customWidth="1"/>
    <col min="13104" max="13104" width="8.83984375" style="4" customWidth="1"/>
    <col min="13105" max="13105" width="9.41796875" style="4" customWidth="1"/>
    <col min="13106" max="13106" width="9.26171875" style="4" customWidth="1"/>
    <col min="13107" max="13107" width="9.68359375" style="4" customWidth="1"/>
    <col min="13108" max="13312" width="11.41796875" style="4"/>
    <col min="13313" max="13313" width="27.68359375" style="4" customWidth="1"/>
    <col min="13314" max="13341" width="0" style="4" hidden="1" customWidth="1"/>
    <col min="13342" max="13347" width="6.41796875" style="4" bestFit="1" customWidth="1"/>
    <col min="13348" max="13348" width="8.83984375" style="4" customWidth="1"/>
    <col min="13349" max="13349" width="7.41796875" style="4" customWidth="1"/>
    <col min="13350" max="13350" width="8.15625" style="4" customWidth="1"/>
    <col min="13351" max="13351" width="8.83984375" style="4" customWidth="1"/>
    <col min="13352" max="13352" width="8.41796875" style="4" customWidth="1"/>
    <col min="13353" max="13353" width="7" style="4" bestFit="1" customWidth="1"/>
    <col min="13354" max="13355" width="8.26171875" style="4" customWidth="1"/>
    <col min="13356" max="13356" width="8.15625" style="4" customWidth="1"/>
    <col min="13357" max="13357" width="7.83984375" style="4" customWidth="1"/>
    <col min="13358" max="13358" width="8.68359375" style="4" customWidth="1"/>
    <col min="13359" max="13359" width="7.41796875" style="4" customWidth="1"/>
    <col min="13360" max="13360" width="8.83984375" style="4" customWidth="1"/>
    <col min="13361" max="13361" width="9.41796875" style="4" customWidth="1"/>
    <col min="13362" max="13362" width="9.26171875" style="4" customWidth="1"/>
    <col min="13363" max="13363" width="9.68359375" style="4" customWidth="1"/>
    <col min="13364" max="13568" width="11.41796875" style="4"/>
    <col min="13569" max="13569" width="27.68359375" style="4" customWidth="1"/>
    <col min="13570" max="13597" width="0" style="4" hidden="1" customWidth="1"/>
    <col min="13598" max="13603" width="6.41796875" style="4" bestFit="1" customWidth="1"/>
    <col min="13604" max="13604" width="8.83984375" style="4" customWidth="1"/>
    <col min="13605" max="13605" width="7.41796875" style="4" customWidth="1"/>
    <col min="13606" max="13606" width="8.15625" style="4" customWidth="1"/>
    <col min="13607" max="13607" width="8.83984375" style="4" customWidth="1"/>
    <col min="13608" max="13608" width="8.41796875" style="4" customWidth="1"/>
    <col min="13609" max="13609" width="7" style="4" bestFit="1" customWidth="1"/>
    <col min="13610" max="13611" width="8.26171875" style="4" customWidth="1"/>
    <col min="13612" max="13612" width="8.15625" style="4" customWidth="1"/>
    <col min="13613" max="13613" width="7.83984375" style="4" customWidth="1"/>
    <col min="13614" max="13614" width="8.68359375" style="4" customWidth="1"/>
    <col min="13615" max="13615" width="7.41796875" style="4" customWidth="1"/>
    <col min="13616" max="13616" width="8.83984375" style="4" customWidth="1"/>
    <col min="13617" max="13617" width="9.41796875" style="4" customWidth="1"/>
    <col min="13618" max="13618" width="9.26171875" style="4" customWidth="1"/>
    <col min="13619" max="13619" width="9.68359375" style="4" customWidth="1"/>
    <col min="13620" max="13824" width="11.41796875" style="4"/>
    <col min="13825" max="13825" width="27.68359375" style="4" customWidth="1"/>
    <col min="13826" max="13853" width="0" style="4" hidden="1" customWidth="1"/>
    <col min="13854" max="13859" width="6.41796875" style="4" bestFit="1" customWidth="1"/>
    <col min="13860" max="13860" width="8.83984375" style="4" customWidth="1"/>
    <col min="13861" max="13861" width="7.41796875" style="4" customWidth="1"/>
    <col min="13862" max="13862" width="8.15625" style="4" customWidth="1"/>
    <col min="13863" max="13863" width="8.83984375" style="4" customWidth="1"/>
    <col min="13864" max="13864" width="8.41796875" style="4" customWidth="1"/>
    <col min="13865" max="13865" width="7" style="4" bestFit="1" customWidth="1"/>
    <col min="13866" max="13867" width="8.26171875" style="4" customWidth="1"/>
    <col min="13868" max="13868" width="8.15625" style="4" customWidth="1"/>
    <col min="13869" max="13869" width="7.83984375" style="4" customWidth="1"/>
    <col min="13870" max="13870" width="8.68359375" style="4" customWidth="1"/>
    <col min="13871" max="13871" width="7.41796875" style="4" customWidth="1"/>
    <col min="13872" max="13872" width="8.83984375" style="4" customWidth="1"/>
    <col min="13873" max="13873" width="9.41796875" style="4" customWidth="1"/>
    <col min="13874" max="13874" width="9.26171875" style="4" customWidth="1"/>
    <col min="13875" max="13875" width="9.68359375" style="4" customWidth="1"/>
    <col min="13876" max="14080" width="11.41796875" style="4"/>
    <col min="14081" max="14081" width="27.68359375" style="4" customWidth="1"/>
    <col min="14082" max="14109" width="0" style="4" hidden="1" customWidth="1"/>
    <col min="14110" max="14115" width="6.41796875" style="4" bestFit="1" customWidth="1"/>
    <col min="14116" max="14116" width="8.83984375" style="4" customWidth="1"/>
    <col min="14117" max="14117" width="7.41796875" style="4" customWidth="1"/>
    <col min="14118" max="14118" width="8.15625" style="4" customWidth="1"/>
    <col min="14119" max="14119" width="8.83984375" style="4" customWidth="1"/>
    <col min="14120" max="14120" width="8.41796875" style="4" customWidth="1"/>
    <col min="14121" max="14121" width="7" style="4" bestFit="1" customWidth="1"/>
    <col min="14122" max="14123" width="8.26171875" style="4" customWidth="1"/>
    <col min="14124" max="14124" width="8.15625" style="4" customWidth="1"/>
    <col min="14125" max="14125" width="7.83984375" style="4" customWidth="1"/>
    <col min="14126" max="14126" width="8.68359375" style="4" customWidth="1"/>
    <col min="14127" max="14127" width="7.41796875" style="4" customWidth="1"/>
    <col min="14128" max="14128" width="8.83984375" style="4" customWidth="1"/>
    <col min="14129" max="14129" width="9.41796875" style="4" customWidth="1"/>
    <col min="14130" max="14130" width="9.26171875" style="4" customWidth="1"/>
    <col min="14131" max="14131" width="9.68359375" style="4" customWidth="1"/>
    <col min="14132" max="14336" width="11.41796875" style="4"/>
    <col min="14337" max="14337" width="27.68359375" style="4" customWidth="1"/>
    <col min="14338" max="14365" width="0" style="4" hidden="1" customWidth="1"/>
    <col min="14366" max="14371" width="6.41796875" style="4" bestFit="1" customWidth="1"/>
    <col min="14372" max="14372" width="8.83984375" style="4" customWidth="1"/>
    <col min="14373" max="14373" width="7.41796875" style="4" customWidth="1"/>
    <col min="14374" max="14374" width="8.15625" style="4" customWidth="1"/>
    <col min="14375" max="14375" width="8.83984375" style="4" customWidth="1"/>
    <col min="14376" max="14376" width="8.41796875" style="4" customWidth="1"/>
    <col min="14377" max="14377" width="7" style="4" bestFit="1" customWidth="1"/>
    <col min="14378" max="14379" width="8.26171875" style="4" customWidth="1"/>
    <col min="14380" max="14380" width="8.15625" style="4" customWidth="1"/>
    <col min="14381" max="14381" width="7.83984375" style="4" customWidth="1"/>
    <col min="14382" max="14382" width="8.68359375" style="4" customWidth="1"/>
    <col min="14383" max="14383" width="7.41796875" style="4" customWidth="1"/>
    <col min="14384" max="14384" width="8.83984375" style="4" customWidth="1"/>
    <col min="14385" max="14385" width="9.41796875" style="4" customWidth="1"/>
    <col min="14386" max="14386" width="9.26171875" style="4" customWidth="1"/>
    <col min="14387" max="14387" width="9.68359375" style="4" customWidth="1"/>
    <col min="14388" max="14592" width="11.41796875" style="4"/>
    <col min="14593" max="14593" width="27.68359375" style="4" customWidth="1"/>
    <col min="14594" max="14621" width="0" style="4" hidden="1" customWidth="1"/>
    <col min="14622" max="14627" width="6.41796875" style="4" bestFit="1" customWidth="1"/>
    <col min="14628" max="14628" width="8.83984375" style="4" customWidth="1"/>
    <col min="14629" max="14629" width="7.41796875" style="4" customWidth="1"/>
    <col min="14630" max="14630" width="8.15625" style="4" customWidth="1"/>
    <col min="14631" max="14631" width="8.83984375" style="4" customWidth="1"/>
    <col min="14632" max="14632" width="8.41796875" style="4" customWidth="1"/>
    <col min="14633" max="14633" width="7" style="4" bestFit="1" customWidth="1"/>
    <col min="14634" max="14635" width="8.26171875" style="4" customWidth="1"/>
    <col min="14636" max="14636" width="8.15625" style="4" customWidth="1"/>
    <col min="14637" max="14637" width="7.83984375" style="4" customWidth="1"/>
    <col min="14638" max="14638" width="8.68359375" style="4" customWidth="1"/>
    <col min="14639" max="14639" width="7.41796875" style="4" customWidth="1"/>
    <col min="14640" max="14640" width="8.83984375" style="4" customWidth="1"/>
    <col min="14641" max="14641" width="9.41796875" style="4" customWidth="1"/>
    <col min="14642" max="14642" width="9.26171875" style="4" customWidth="1"/>
    <col min="14643" max="14643" width="9.68359375" style="4" customWidth="1"/>
    <col min="14644" max="14848" width="11.41796875" style="4"/>
    <col min="14849" max="14849" width="27.68359375" style="4" customWidth="1"/>
    <col min="14850" max="14877" width="0" style="4" hidden="1" customWidth="1"/>
    <col min="14878" max="14883" width="6.41796875" style="4" bestFit="1" customWidth="1"/>
    <col min="14884" max="14884" width="8.83984375" style="4" customWidth="1"/>
    <col min="14885" max="14885" width="7.41796875" style="4" customWidth="1"/>
    <col min="14886" max="14886" width="8.15625" style="4" customWidth="1"/>
    <col min="14887" max="14887" width="8.83984375" style="4" customWidth="1"/>
    <col min="14888" max="14888" width="8.41796875" style="4" customWidth="1"/>
    <col min="14889" max="14889" width="7" style="4" bestFit="1" customWidth="1"/>
    <col min="14890" max="14891" width="8.26171875" style="4" customWidth="1"/>
    <col min="14892" max="14892" width="8.15625" style="4" customWidth="1"/>
    <col min="14893" max="14893" width="7.83984375" style="4" customWidth="1"/>
    <col min="14894" max="14894" width="8.68359375" style="4" customWidth="1"/>
    <col min="14895" max="14895" width="7.41796875" style="4" customWidth="1"/>
    <col min="14896" max="14896" width="8.83984375" style="4" customWidth="1"/>
    <col min="14897" max="14897" width="9.41796875" style="4" customWidth="1"/>
    <col min="14898" max="14898" width="9.26171875" style="4" customWidth="1"/>
    <col min="14899" max="14899" width="9.68359375" style="4" customWidth="1"/>
    <col min="14900" max="15104" width="11.41796875" style="4"/>
    <col min="15105" max="15105" width="27.68359375" style="4" customWidth="1"/>
    <col min="15106" max="15133" width="0" style="4" hidden="1" customWidth="1"/>
    <col min="15134" max="15139" width="6.41796875" style="4" bestFit="1" customWidth="1"/>
    <col min="15140" max="15140" width="8.83984375" style="4" customWidth="1"/>
    <col min="15141" max="15141" width="7.41796875" style="4" customWidth="1"/>
    <col min="15142" max="15142" width="8.15625" style="4" customWidth="1"/>
    <col min="15143" max="15143" width="8.83984375" style="4" customWidth="1"/>
    <col min="15144" max="15144" width="8.41796875" style="4" customWidth="1"/>
    <col min="15145" max="15145" width="7" style="4" bestFit="1" customWidth="1"/>
    <col min="15146" max="15147" width="8.26171875" style="4" customWidth="1"/>
    <col min="15148" max="15148" width="8.15625" style="4" customWidth="1"/>
    <col min="15149" max="15149" width="7.83984375" style="4" customWidth="1"/>
    <col min="15150" max="15150" width="8.68359375" style="4" customWidth="1"/>
    <col min="15151" max="15151" width="7.41796875" style="4" customWidth="1"/>
    <col min="15152" max="15152" width="8.83984375" style="4" customWidth="1"/>
    <col min="15153" max="15153" width="9.41796875" style="4" customWidth="1"/>
    <col min="15154" max="15154" width="9.26171875" style="4" customWidth="1"/>
    <col min="15155" max="15155" width="9.68359375" style="4" customWidth="1"/>
    <col min="15156" max="15360" width="11.41796875" style="4"/>
    <col min="15361" max="15361" width="27.68359375" style="4" customWidth="1"/>
    <col min="15362" max="15389" width="0" style="4" hidden="1" customWidth="1"/>
    <col min="15390" max="15395" width="6.41796875" style="4" bestFit="1" customWidth="1"/>
    <col min="15396" max="15396" width="8.83984375" style="4" customWidth="1"/>
    <col min="15397" max="15397" width="7.41796875" style="4" customWidth="1"/>
    <col min="15398" max="15398" width="8.15625" style="4" customWidth="1"/>
    <col min="15399" max="15399" width="8.83984375" style="4" customWidth="1"/>
    <col min="15400" max="15400" width="8.41796875" style="4" customWidth="1"/>
    <col min="15401" max="15401" width="7" style="4" bestFit="1" customWidth="1"/>
    <col min="15402" max="15403" width="8.26171875" style="4" customWidth="1"/>
    <col min="15404" max="15404" width="8.15625" style="4" customWidth="1"/>
    <col min="15405" max="15405" width="7.83984375" style="4" customWidth="1"/>
    <col min="15406" max="15406" width="8.68359375" style="4" customWidth="1"/>
    <col min="15407" max="15407" width="7.41796875" style="4" customWidth="1"/>
    <col min="15408" max="15408" width="8.83984375" style="4" customWidth="1"/>
    <col min="15409" max="15409" width="9.41796875" style="4" customWidth="1"/>
    <col min="15410" max="15410" width="9.26171875" style="4" customWidth="1"/>
    <col min="15411" max="15411" width="9.68359375" style="4" customWidth="1"/>
    <col min="15412" max="15616" width="11.41796875" style="4"/>
    <col min="15617" max="15617" width="27.68359375" style="4" customWidth="1"/>
    <col min="15618" max="15645" width="0" style="4" hidden="1" customWidth="1"/>
    <col min="15646" max="15651" width="6.41796875" style="4" bestFit="1" customWidth="1"/>
    <col min="15652" max="15652" width="8.83984375" style="4" customWidth="1"/>
    <col min="15653" max="15653" width="7.41796875" style="4" customWidth="1"/>
    <col min="15654" max="15654" width="8.15625" style="4" customWidth="1"/>
    <col min="15655" max="15655" width="8.83984375" style="4" customWidth="1"/>
    <col min="15656" max="15656" width="8.41796875" style="4" customWidth="1"/>
    <col min="15657" max="15657" width="7" style="4" bestFit="1" customWidth="1"/>
    <col min="15658" max="15659" width="8.26171875" style="4" customWidth="1"/>
    <col min="15660" max="15660" width="8.15625" style="4" customWidth="1"/>
    <col min="15661" max="15661" width="7.83984375" style="4" customWidth="1"/>
    <col min="15662" max="15662" width="8.68359375" style="4" customWidth="1"/>
    <col min="15663" max="15663" width="7.41796875" style="4" customWidth="1"/>
    <col min="15664" max="15664" width="8.83984375" style="4" customWidth="1"/>
    <col min="15665" max="15665" width="9.41796875" style="4" customWidth="1"/>
    <col min="15666" max="15666" width="9.26171875" style="4" customWidth="1"/>
    <col min="15667" max="15667" width="9.68359375" style="4" customWidth="1"/>
    <col min="15668" max="15872" width="11.41796875" style="4"/>
    <col min="15873" max="15873" width="27.68359375" style="4" customWidth="1"/>
    <col min="15874" max="15901" width="0" style="4" hidden="1" customWidth="1"/>
    <col min="15902" max="15907" width="6.41796875" style="4" bestFit="1" customWidth="1"/>
    <col min="15908" max="15908" width="8.83984375" style="4" customWidth="1"/>
    <col min="15909" max="15909" width="7.41796875" style="4" customWidth="1"/>
    <col min="15910" max="15910" width="8.15625" style="4" customWidth="1"/>
    <col min="15911" max="15911" width="8.83984375" style="4" customWidth="1"/>
    <col min="15912" max="15912" width="8.41796875" style="4" customWidth="1"/>
    <col min="15913" max="15913" width="7" style="4" bestFit="1" customWidth="1"/>
    <col min="15914" max="15915" width="8.26171875" style="4" customWidth="1"/>
    <col min="15916" max="15916" width="8.15625" style="4" customWidth="1"/>
    <col min="15917" max="15917" width="7.83984375" style="4" customWidth="1"/>
    <col min="15918" max="15918" width="8.68359375" style="4" customWidth="1"/>
    <col min="15919" max="15919" width="7.41796875" style="4" customWidth="1"/>
    <col min="15920" max="15920" width="8.83984375" style="4" customWidth="1"/>
    <col min="15921" max="15921" width="9.41796875" style="4" customWidth="1"/>
    <col min="15922" max="15922" width="9.26171875" style="4" customWidth="1"/>
    <col min="15923" max="15923" width="9.68359375" style="4" customWidth="1"/>
    <col min="15924" max="16128" width="11.41796875" style="4"/>
    <col min="16129" max="16129" width="27.68359375" style="4" customWidth="1"/>
    <col min="16130" max="16157" width="0" style="4" hidden="1" customWidth="1"/>
    <col min="16158" max="16163" width="6.41796875" style="4" bestFit="1" customWidth="1"/>
    <col min="16164" max="16164" width="8.83984375" style="4" customWidth="1"/>
    <col min="16165" max="16165" width="7.41796875" style="4" customWidth="1"/>
    <col min="16166" max="16166" width="8.15625" style="4" customWidth="1"/>
    <col min="16167" max="16167" width="8.83984375" style="4" customWidth="1"/>
    <col min="16168" max="16168" width="8.41796875" style="4" customWidth="1"/>
    <col min="16169" max="16169" width="7" style="4" bestFit="1" customWidth="1"/>
    <col min="16170" max="16171" width="8.26171875" style="4" customWidth="1"/>
    <col min="16172" max="16172" width="8.15625" style="4" customWidth="1"/>
    <col min="16173" max="16173" width="7.83984375" style="4" customWidth="1"/>
    <col min="16174" max="16174" width="8.68359375" style="4" customWidth="1"/>
    <col min="16175" max="16175" width="7.41796875" style="4" customWidth="1"/>
    <col min="16176" max="16176" width="8.83984375" style="4" customWidth="1"/>
    <col min="16177" max="16177" width="9.41796875" style="4" customWidth="1"/>
    <col min="16178" max="16178" width="9.26171875" style="4" customWidth="1"/>
    <col min="16179" max="16179" width="9.68359375" style="4" customWidth="1"/>
    <col min="16180" max="16384" width="11.41796875" style="4"/>
  </cols>
  <sheetData>
    <row r="1" spans="1:63" s="3" customFormat="1" ht="18.3" x14ac:dyDescent="0.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43"/>
      <c r="BE1" s="43"/>
      <c r="BJ1" s="47"/>
      <c r="BK1" s="47"/>
    </row>
    <row r="2" spans="1:63" ht="14.4" x14ac:dyDescent="0.55000000000000004">
      <c r="A2" s="8"/>
      <c r="B2" s="22" t="s">
        <v>1</v>
      </c>
      <c r="C2" s="22"/>
      <c r="D2" s="57" t="s">
        <v>2</v>
      </c>
      <c r="E2" s="57"/>
      <c r="F2" s="57" t="s">
        <v>3</v>
      </c>
      <c r="G2" s="57"/>
      <c r="H2" s="57" t="s">
        <v>4</v>
      </c>
      <c r="I2" s="57"/>
      <c r="J2" s="57" t="s">
        <v>5</v>
      </c>
      <c r="K2" s="57"/>
      <c r="L2" s="57" t="s">
        <v>6</v>
      </c>
      <c r="M2" s="57"/>
      <c r="N2" s="57" t="s">
        <v>7</v>
      </c>
      <c r="O2" s="57"/>
      <c r="P2" s="57" t="s">
        <v>8</v>
      </c>
      <c r="Q2" s="57"/>
      <c r="R2" s="9" t="s">
        <v>9</v>
      </c>
      <c r="S2" s="23">
        <v>2002</v>
      </c>
      <c r="T2" s="24" t="s">
        <v>9</v>
      </c>
      <c r="U2" s="23">
        <v>2003</v>
      </c>
      <c r="V2" s="24" t="s">
        <v>9</v>
      </c>
      <c r="W2" s="23">
        <v>2004</v>
      </c>
      <c r="X2" s="24" t="s">
        <v>9</v>
      </c>
      <c r="Y2" s="23">
        <v>2005</v>
      </c>
      <c r="Z2" s="24" t="s">
        <v>9</v>
      </c>
      <c r="AA2" s="23">
        <v>2006</v>
      </c>
      <c r="AB2" s="24" t="s">
        <v>9</v>
      </c>
      <c r="AC2" s="23">
        <v>2007</v>
      </c>
      <c r="AD2" s="58" t="s">
        <v>10</v>
      </c>
      <c r="AE2" s="58"/>
      <c r="AF2" s="58" t="s">
        <v>11</v>
      </c>
      <c r="AG2" s="58"/>
      <c r="AH2" s="58" t="s">
        <v>12</v>
      </c>
      <c r="AI2" s="58"/>
      <c r="AJ2" s="58" t="s">
        <v>13</v>
      </c>
      <c r="AK2" s="58"/>
      <c r="AL2" s="58" t="s">
        <v>14</v>
      </c>
      <c r="AM2" s="58"/>
      <c r="AN2" s="58" t="s">
        <v>15</v>
      </c>
      <c r="AO2" s="58"/>
      <c r="AP2" s="58" t="s">
        <v>16</v>
      </c>
      <c r="AQ2" s="58"/>
      <c r="AR2" s="58" t="s">
        <v>17</v>
      </c>
      <c r="AS2" s="58"/>
      <c r="AT2" s="58" t="s">
        <v>18</v>
      </c>
      <c r="AU2" s="58"/>
      <c r="AV2" s="59" t="s">
        <v>19</v>
      </c>
      <c r="AW2" s="59"/>
      <c r="AX2" s="60" t="s">
        <v>20</v>
      </c>
      <c r="AY2" s="60"/>
      <c r="AZ2" s="60" t="s">
        <v>21</v>
      </c>
      <c r="BA2" s="60"/>
      <c r="BB2" s="60" t="s">
        <v>22</v>
      </c>
      <c r="BC2" s="60"/>
      <c r="BD2" s="60" t="s">
        <v>23</v>
      </c>
      <c r="BE2" s="60"/>
      <c r="BF2" s="60" t="s">
        <v>24</v>
      </c>
      <c r="BG2" s="60"/>
      <c r="BH2" s="60" t="s">
        <v>25</v>
      </c>
      <c r="BI2" s="60"/>
      <c r="BJ2" s="56" t="s">
        <v>26</v>
      </c>
      <c r="BK2" s="56"/>
    </row>
    <row r="3" spans="1:63" ht="14.4" x14ac:dyDescent="0.55000000000000004">
      <c r="A3" s="18" t="s">
        <v>27</v>
      </c>
      <c r="B3" s="17" t="s">
        <v>28</v>
      </c>
      <c r="C3" s="17" t="s">
        <v>29</v>
      </c>
      <c r="D3" s="17" t="s">
        <v>28</v>
      </c>
      <c r="E3" s="17" t="s">
        <v>30</v>
      </c>
      <c r="F3" s="17" t="s">
        <v>28</v>
      </c>
      <c r="G3" s="17" t="s">
        <v>30</v>
      </c>
      <c r="H3" s="17" t="s">
        <v>28</v>
      </c>
      <c r="I3" s="17" t="s">
        <v>30</v>
      </c>
      <c r="J3" s="17" t="s">
        <v>28</v>
      </c>
      <c r="K3" s="17" t="s">
        <v>30</v>
      </c>
      <c r="L3" s="17" t="s">
        <v>28</v>
      </c>
      <c r="M3" s="17" t="s">
        <v>30</v>
      </c>
      <c r="N3" s="17" t="s">
        <v>28</v>
      </c>
      <c r="O3" s="17" t="s">
        <v>30</v>
      </c>
      <c r="P3" s="17" t="s">
        <v>28</v>
      </c>
      <c r="Q3" s="17" t="s">
        <v>30</v>
      </c>
      <c r="R3" s="17" t="s">
        <v>28</v>
      </c>
      <c r="S3" s="17" t="s">
        <v>30</v>
      </c>
      <c r="T3" s="17" t="s">
        <v>28</v>
      </c>
      <c r="U3" s="17" t="s">
        <v>30</v>
      </c>
      <c r="V3" s="17" t="s">
        <v>28</v>
      </c>
      <c r="W3" s="17" t="s">
        <v>30</v>
      </c>
      <c r="X3" s="17" t="s">
        <v>28</v>
      </c>
      <c r="Y3" s="17" t="s">
        <v>29</v>
      </c>
      <c r="Z3" s="17" t="s">
        <v>28</v>
      </c>
      <c r="AA3" s="17" t="s">
        <v>29</v>
      </c>
      <c r="AB3" s="17" t="s">
        <v>28</v>
      </c>
      <c r="AC3" s="17" t="s">
        <v>29</v>
      </c>
      <c r="AD3" s="20" t="s">
        <v>28</v>
      </c>
      <c r="AE3" s="20" t="s">
        <v>29</v>
      </c>
      <c r="AF3" s="20" t="s">
        <v>28</v>
      </c>
      <c r="AG3" s="20" t="s">
        <v>29</v>
      </c>
      <c r="AH3" s="20" t="s">
        <v>28</v>
      </c>
      <c r="AI3" s="20" t="s">
        <v>29</v>
      </c>
      <c r="AJ3" s="20" t="s">
        <v>28</v>
      </c>
      <c r="AK3" s="20" t="s">
        <v>29</v>
      </c>
      <c r="AL3" s="20" t="s">
        <v>28</v>
      </c>
      <c r="AM3" s="20" t="s">
        <v>29</v>
      </c>
      <c r="AN3" s="20" t="s">
        <v>28</v>
      </c>
      <c r="AO3" s="20" t="s">
        <v>29</v>
      </c>
      <c r="AP3" s="20" t="s">
        <v>28</v>
      </c>
      <c r="AQ3" s="20" t="s">
        <v>29</v>
      </c>
      <c r="AR3" s="20" t="s">
        <v>28</v>
      </c>
      <c r="AS3" s="20" t="s">
        <v>29</v>
      </c>
      <c r="AT3" s="20" t="s">
        <v>28</v>
      </c>
      <c r="AU3" s="20" t="s">
        <v>29</v>
      </c>
      <c r="AV3" s="25" t="s">
        <v>28</v>
      </c>
      <c r="AW3" s="25" t="s">
        <v>29</v>
      </c>
      <c r="AX3" s="20" t="s">
        <v>28</v>
      </c>
      <c r="AY3" s="20" t="s">
        <v>29</v>
      </c>
      <c r="AZ3" s="20" t="s">
        <v>28</v>
      </c>
      <c r="BA3" s="20" t="s">
        <v>29</v>
      </c>
      <c r="BB3" s="20" t="s">
        <v>28</v>
      </c>
      <c r="BC3" s="20" t="s">
        <v>29</v>
      </c>
      <c r="BD3" s="20" t="s">
        <v>28</v>
      </c>
      <c r="BE3" s="20" t="s">
        <v>29</v>
      </c>
      <c r="BF3" s="20" t="s">
        <v>28</v>
      </c>
      <c r="BG3" s="20" t="s">
        <v>29</v>
      </c>
      <c r="BH3" s="20" t="s">
        <v>28</v>
      </c>
      <c r="BI3" s="20" t="s">
        <v>29</v>
      </c>
      <c r="BJ3" s="48" t="s">
        <v>28</v>
      </c>
      <c r="BK3" s="48" t="s">
        <v>29</v>
      </c>
    </row>
    <row r="4" spans="1:63" ht="14.4" x14ac:dyDescent="0.55000000000000004">
      <c r="A4" s="8" t="s">
        <v>31</v>
      </c>
      <c r="B4" s="5"/>
      <c r="C4" s="5"/>
      <c r="D4" s="5"/>
      <c r="E4" s="5"/>
      <c r="F4" s="5"/>
      <c r="G4" s="5"/>
      <c r="H4" s="5"/>
      <c r="I4" s="5"/>
      <c r="J4" s="5"/>
      <c r="K4" s="10"/>
      <c r="L4" s="5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2"/>
      <c r="AW4" s="2"/>
      <c r="AZ4" s="36"/>
      <c r="BA4" s="36"/>
      <c r="BB4" s="36"/>
      <c r="BC4" s="36"/>
      <c r="BD4" s="45"/>
      <c r="BE4" s="45"/>
      <c r="BF4" s="45"/>
      <c r="BG4" s="45"/>
      <c r="BH4" s="45"/>
      <c r="BI4" s="45"/>
    </row>
    <row r="5" spans="1:63" ht="14.4" x14ac:dyDescent="0.55000000000000004">
      <c r="A5" s="2" t="s">
        <v>32</v>
      </c>
      <c r="B5" s="5">
        <v>133</v>
      </c>
      <c r="C5" s="5">
        <v>102</v>
      </c>
      <c r="D5" s="5">
        <v>155</v>
      </c>
      <c r="E5" s="5">
        <v>106</v>
      </c>
      <c r="F5" s="5">
        <v>156</v>
      </c>
      <c r="G5" s="5">
        <v>99</v>
      </c>
      <c r="H5" s="5">
        <v>169</v>
      </c>
      <c r="I5" s="5">
        <v>115</v>
      </c>
      <c r="J5" s="5">
        <v>145</v>
      </c>
      <c r="K5" s="13">
        <v>95.8</v>
      </c>
      <c r="L5" s="5">
        <f>71+54</f>
        <v>125</v>
      </c>
      <c r="M5" s="13">
        <v>82</v>
      </c>
      <c r="N5" s="13">
        <v>140</v>
      </c>
      <c r="O5" s="13">
        <v>88</v>
      </c>
      <c r="P5" s="13">
        <v>148</v>
      </c>
      <c r="Q5" s="13">
        <v>93</v>
      </c>
      <c r="R5" s="13">
        <v>131</v>
      </c>
      <c r="S5" s="13">
        <v>101</v>
      </c>
      <c r="T5" s="13">
        <v>123</v>
      </c>
      <c r="U5" s="13">
        <v>100</v>
      </c>
      <c r="V5" s="13">
        <v>76</v>
      </c>
      <c r="W5" s="13">
        <v>61</v>
      </c>
      <c r="X5" s="13">
        <v>156</v>
      </c>
      <c r="Y5" s="13">
        <v>92</v>
      </c>
      <c r="Z5" s="13">
        <v>211</v>
      </c>
      <c r="AA5" s="13">
        <v>133</v>
      </c>
      <c r="AB5" s="13">
        <v>184</v>
      </c>
      <c r="AC5" s="13">
        <v>112</v>
      </c>
      <c r="AD5" s="13">
        <v>178</v>
      </c>
      <c r="AE5" s="13">
        <v>117</v>
      </c>
      <c r="AF5" s="14">
        <v>103</v>
      </c>
      <c r="AG5" s="14">
        <v>54</v>
      </c>
      <c r="AH5" s="14">
        <v>119</v>
      </c>
      <c r="AI5" s="14">
        <v>70</v>
      </c>
      <c r="AJ5" s="14">
        <v>124</v>
      </c>
      <c r="AK5" s="14">
        <v>66</v>
      </c>
      <c r="AL5" s="14">
        <v>71</v>
      </c>
      <c r="AM5" s="14">
        <v>28</v>
      </c>
      <c r="AN5" s="14">
        <v>65</v>
      </c>
      <c r="AO5" s="14">
        <v>26</v>
      </c>
      <c r="AP5" s="14">
        <v>60</v>
      </c>
      <c r="AQ5" s="14">
        <v>21</v>
      </c>
      <c r="AR5" s="14">
        <v>67</v>
      </c>
      <c r="AS5" s="14">
        <v>25</v>
      </c>
      <c r="AT5" s="6">
        <v>74</v>
      </c>
      <c r="AU5" s="15">
        <v>28</v>
      </c>
      <c r="AV5" s="12">
        <v>54</v>
      </c>
      <c r="AW5" s="12">
        <v>20</v>
      </c>
      <c r="AX5" s="37">
        <v>41</v>
      </c>
      <c r="AY5" s="37">
        <v>16</v>
      </c>
      <c r="AZ5" s="40">
        <v>45</v>
      </c>
      <c r="BA5" s="40">
        <v>18.100000000000001</v>
      </c>
      <c r="BB5" s="40">
        <v>42</v>
      </c>
      <c r="BC5" s="40">
        <v>16</v>
      </c>
      <c r="BD5" s="40">
        <v>29</v>
      </c>
      <c r="BE5" s="40">
        <v>11.000000000000002</v>
      </c>
      <c r="BF5" s="40">
        <v>29</v>
      </c>
      <c r="BG5" s="40">
        <v>12</v>
      </c>
      <c r="BH5" s="53">
        <v>24</v>
      </c>
      <c r="BI5" s="53">
        <v>10</v>
      </c>
      <c r="BJ5" s="44">
        <f>(BH5-BF5)/BF5</f>
        <v>-0.17241379310344829</v>
      </c>
      <c r="BK5" s="44">
        <v>-0.155</v>
      </c>
    </row>
    <row r="6" spans="1:63" ht="14.4" x14ac:dyDescent="0.55000000000000004">
      <c r="A6" s="2" t="s">
        <v>33</v>
      </c>
      <c r="B6" s="5">
        <v>2302</v>
      </c>
      <c r="C6" s="5">
        <v>1687</v>
      </c>
      <c r="D6" s="5">
        <v>2050</v>
      </c>
      <c r="E6" s="5">
        <v>1544</v>
      </c>
      <c r="F6" s="5">
        <v>1754</v>
      </c>
      <c r="G6" s="5">
        <v>1304</v>
      </c>
      <c r="H6" s="5">
        <v>1861</v>
      </c>
      <c r="I6" s="5">
        <v>1414</v>
      </c>
      <c r="J6" s="5">
        <v>2118</v>
      </c>
      <c r="K6" s="5">
        <v>1605.6</v>
      </c>
      <c r="L6" s="5">
        <v>1977</v>
      </c>
      <c r="M6" s="5">
        <v>1532.73</v>
      </c>
      <c r="N6" s="5">
        <v>2147</v>
      </c>
      <c r="O6" s="5">
        <v>1656</v>
      </c>
      <c r="P6" s="5">
        <v>2097</v>
      </c>
      <c r="Q6" s="5">
        <v>1645</v>
      </c>
      <c r="R6" s="5">
        <v>1889</v>
      </c>
      <c r="S6" s="5">
        <v>1478</v>
      </c>
      <c r="T6" s="5">
        <v>1599</v>
      </c>
      <c r="U6" s="5">
        <v>1304</v>
      </c>
      <c r="V6" s="5">
        <v>1475</v>
      </c>
      <c r="W6" s="5">
        <v>1221</v>
      </c>
      <c r="X6" s="5">
        <v>1809</v>
      </c>
      <c r="Y6" s="5">
        <v>1480</v>
      </c>
      <c r="Z6" s="5">
        <v>2124</v>
      </c>
      <c r="AA6" s="5">
        <v>1751</v>
      </c>
      <c r="AB6" s="5">
        <v>2459</v>
      </c>
      <c r="AC6" s="5">
        <v>2071</v>
      </c>
      <c r="AD6" s="5">
        <v>2438</v>
      </c>
      <c r="AE6" s="5">
        <v>2071</v>
      </c>
      <c r="AF6" s="6">
        <v>2285</v>
      </c>
      <c r="AG6" s="6">
        <v>2006</v>
      </c>
      <c r="AH6" s="6">
        <v>2443</v>
      </c>
      <c r="AI6" s="6">
        <v>2110</v>
      </c>
      <c r="AJ6" s="6">
        <v>2825</v>
      </c>
      <c r="AK6" s="6">
        <v>2421</v>
      </c>
      <c r="AL6" s="6">
        <v>2706</v>
      </c>
      <c r="AM6" s="6">
        <v>2381</v>
      </c>
      <c r="AN6" s="6">
        <v>2737</v>
      </c>
      <c r="AO6" s="6">
        <v>2415</v>
      </c>
      <c r="AP6" s="6">
        <v>2958</v>
      </c>
      <c r="AQ6" s="6">
        <v>2641</v>
      </c>
      <c r="AR6" s="6">
        <v>3067</v>
      </c>
      <c r="AS6" s="6">
        <v>2783</v>
      </c>
      <c r="AT6" s="6">
        <v>3068</v>
      </c>
      <c r="AU6" s="6">
        <v>2806</v>
      </c>
      <c r="AV6" s="41">
        <v>3004</v>
      </c>
      <c r="AW6" s="41">
        <v>2823</v>
      </c>
      <c r="AX6" s="38">
        <v>3699</v>
      </c>
      <c r="AY6" s="38">
        <v>3604</v>
      </c>
      <c r="AZ6" s="40">
        <v>3571</v>
      </c>
      <c r="BA6" s="40">
        <v>3441.8999999999996</v>
      </c>
      <c r="BB6" s="40">
        <v>3529</v>
      </c>
      <c r="BC6" s="40">
        <v>3353</v>
      </c>
      <c r="BD6" s="40">
        <v>3525</v>
      </c>
      <c r="BE6" s="40">
        <v>3290.2259999999878</v>
      </c>
      <c r="BF6" s="40">
        <v>3780</v>
      </c>
      <c r="BG6" s="40">
        <v>3509</v>
      </c>
      <c r="BH6" s="54">
        <v>3818</v>
      </c>
      <c r="BI6" s="54">
        <v>3570</v>
      </c>
      <c r="BJ6" s="44">
        <f t="shared" ref="BJ6:BJ11" si="0">(BH6-BF6)/BF6</f>
        <v>1.0052910052910053E-2</v>
      </c>
      <c r="BK6" s="44">
        <f t="shared" ref="BK6:BK12" si="1">(BI6-BG6)/BG6</f>
        <v>1.738387004844685E-2</v>
      </c>
    </row>
    <row r="7" spans="1:63" ht="14.4" x14ac:dyDescent="0.55000000000000004">
      <c r="A7" s="2" t="s">
        <v>34</v>
      </c>
      <c r="B7" s="5">
        <v>1960</v>
      </c>
      <c r="C7" s="5">
        <v>1442</v>
      </c>
      <c r="D7" s="5">
        <v>1859</v>
      </c>
      <c r="E7" s="5">
        <v>1363</v>
      </c>
      <c r="F7" s="5">
        <v>1828</v>
      </c>
      <c r="G7" s="5">
        <v>1335</v>
      </c>
      <c r="H7" s="5">
        <v>1724</v>
      </c>
      <c r="I7" s="5">
        <v>1255</v>
      </c>
      <c r="J7" s="5">
        <v>1525</v>
      </c>
      <c r="K7" s="5">
        <v>1111</v>
      </c>
      <c r="L7" s="5">
        <v>1859</v>
      </c>
      <c r="M7" s="5">
        <v>1391.07</v>
      </c>
      <c r="N7" s="5">
        <v>1988</v>
      </c>
      <c r="O7" s="5">
        <v>1475</v>
      </c>
      <c r="P7" s="5">
        <v>1923</v>
      </c>
      <c r="Q7" s="5">
        <v>1428</v>
      </c>
      <c r="R7" s="5">
        <v>1900</v>
      </c>
      <c r="S7" s="5">
        <v>1416</v>
      </c>
      <c r="T7" s="5">
        <v>1820</v>
      </c>
      <c r="U7" s="5">
        <v>1393</v>
      </c>
      <c r="V7" s="5">
        <v>1578</v>
      </c>
      <c r="W7" s="5">
        <v>1254</v>
      </c>
      <c r="X7" s="5">
        <v>1544</v>
      </c>
      <c r="Y7" s="5">
        <v>1205</v>
      </c>
      <c r="Z7" s="5">
        <v>1796</v>
      </c>
      <c r="AA7" s="5">
        <v>1394</v>
      </c>
      <c r="AB7" s="5">
        <v>1922</v>
      </c>
      <c r="AC7" s="5">
        <v>1524</v>
      </c>
      <c r="AD7" s="5">
        <v>2158</v>
      </c>
      <c r="AE7" s="5">
        <v>1735</v>
      </c>
      <c r="AF7" s="6">
        <v>2436</v>
      </c>
      <c r="AG7" s="6">
        <v>1977</v>
      </c>
      <c r="AH7" s="6">
        <v>2462</v>
      </c>
      <c r="AI7" s="6">
        <v>1979</v>
      </c>
      <c r="AJ7" s="6">
        <v>2231</v>
      </c>
      <c r="AK7" s="6">
        <v>1835</v>
      </c>
      <c r="AL7" s="6">
        <v>2467</v>
      </c>
      <c r="AM7" s="6">
        <v>2058</v>
      </c>
      <c r="AN7" s="6">
        <v>2586</v>
      </c>
      <c r="AO7" s="6">
        <v>2163</v>
      </c>
      <c r="AP7" s="6">
        <v>2434</v>
      </c>
      <c r="AQ7" s="6">
        <v>2070</v>
      </c>
      <c r="AR7" s="6">
        <v>2512</v>
      </c>
      <c r="AS7" s="6">
        <v>2151</v>
      </c>
      <c r="AT7" s="6">
        <v>2635</v>
      </c>
      <c r="AU7" s="6">
        <v>2260</v>
      </c>
      <c r="AV7" s="41">
        <v>2297</v>
      </c>
      <c r="AW7" s="41">
        <v>2009</v>
      </c>
      <c r="AX7" s="38">
        <v>2574</v>
      </c>
      <c r="AY7" s="38">
        <v>2272</v>
      </c>
      <c r="AZ7" s="40">
        <v>2741</v>
      </c>
      <c r="BA7" s="40">
        <v>2478.6</v>
      </c>
      <c r="BB7" s="40">
        <v>2714</v>
      </c>
      <c r="BC7" s="40">
        <v>2431</v>
      </c>
      <c r="BD7" s="40">
        <v>2577</v>
      </c>
      <c r="BE7" s="40">
        <v>2303.207999999991</v>
      </c>
      <c r="BF7" s="40">
        <v>2453</v>
      </c>
      <c r="BG7" s="40">
        <v>2177</v>
      </c>
      <c r="BH7" s="54">
        <v>2574</v>
      </c>
      <c r="BI7" s="54">
        <v>2277</v>
      </c>
      <c r="BJ7" s="44">
        <f t="shared" si="0"/>
        <v>4.9327354260089683E-2</v>
      </c>
      <c r="BK7" s="44">
        <f t="shared" si="1"/>
        <v>4.5934772622875514E-2</v>
      </c>
    </row>
    <row r="8" spans="1:63" ht="14.4" x14ac:dyDescent="0.55000000000000004">
      <c r="A8" s="2" t="s">
        <v>35</v>
      </c>
      <c r="B8" s="5">
        <v>1994</v>
      </c>
      <c r="C8" s="5">
        <v>1519</v>
      </c>
      <c r="D8" s="5">
        <v>1924</v>
      </c>
      <c r="E8" s="5">
        <v>1442</v>
      </c>
      <c r="F8" s="5">
        <v>1724</v>
      </c>
      <c r="G8" s="5">
        <v>1274</v>
      </c>
      <c r="H8" s="5">
        <v>1756</v>
      </c>
      <c r="I8" s="5">
        <v>1307</v>
      </c>
      <c r="J8" s="5">
        <v>1708</v>
      </c>
      <c r="K8" s="5">
        <v>1280.2</v>
      </c>
      <c r="L8" s="5">
        <v>1844</v>
      </c>
      <c r="M8" s="5">
        <v>1358.73</v>
      </c>
      <c r="N8" s="5">
        <v>2001</v>
      </c>
      <c r="O8" s="5">
        <v>1465</v>
      </c>
      <c r="P8" s="5">
        <v>2011</v>
      </c>
      <c r="Q8" s="5">
        <v>1477</v>
      </c>
      <c r="R8" s="5">
        <v>2025</v>
      </c>
      <c r="S8" s="5">
        <v>1519</v>
      </c>
      <c r="T8" s="5">
        <v>2027</v>
      </c>
      <c r="U8" s="5">
        <v>1544</v>
      </c>
      <c r="V8" s="5">
        <v>1925</v>
      </c>
      <c r="W8" s="5">
        <v>1509</v>
      </c>
      <c r="X8" s="5">
        <v>1684</v>
      </c>
      <c r="Y8" s="5">
        <v>1276</v>
      </c>
      <c r="Z8" s="5">
        <v>1866</v>
      </c>
      <c r="AA8" s="5">
        <v>1429</v>
      </c>
      <c r="AB8" s="5">
        <v>2040</v>
      </c>
      <c r="AC8" s="5">
        <v>1593</v>
      </c>
      <c r="AD8" s="5">
        <v>2309</v>
      </c>
      <c r="AE8" s="5">
        <v>1837</v>
      </c>
      <c r="AF8" s="6">
        <v>2636</v>
      </c>
      <c r="AG8" s="6">
        <v>2116</v>
      </c>
      <c r="AH8" s="6">
        <v>2898</v>
      </c>
      <c r="AI8" s="6">
        <v>2310</v>
      </c>
      <c r="AJ8" s="6">
        <v>2810</v>
      </c>
      <c r="AK8" s="6">
        <v>2278</v>
      </c>
      <c r="AL8" s="6">
        <v>2818</v>
      </c>
      <c r="AM8" s="6">
        <v>2249</v>
      </c>
      <c r="AN8" s="6">
        <v>3036</v>
      </c>
      <c r="AO8" s="6">
        <v>2469</v>
      </c>
      <c r="AP8" s="6">
        <v>3127</v>
      </c>
      <c r="AQ8" s="6">
        <v>2562</v>
      </c>
      <c r="AR8" s="6">
        <v>3026</v>
      </c>
      <c r="AS8" s="6">
        <v>2476</v>
      </c>
      <c r="AT8" s="6">
        <v>3017</v>
      </c>
      <c r="AU8" s="6">
        <v>2483</v>
      </c>
      <c r="AV8" s="41">
        <v>2841</v>
      </c>
      <c r="AW8" s="41">
        <v>2375</v>
      </c>
      <c r="AX8" s="38">
        <v>2902</v>
      </c>
      <c r="AY8" s="38">
        <v>2464</v>
      </c>
      <c r="AZ8" s="40">
        <v>2928</v>
      </c>
      <c r="BA8" s="40">
        <v>2497.1999999999994</v>
      </c>
      <c r="BB8" s="40">
        <v>2997</v>
      </c>
      <c r="BC8" s="40">
        <v>2620</v>
      </c>
      <c r="BD8" s="40">
        <v>2891</v>
      </c>
      <c r="BE8" s="40">
        <v>2511.6059999999889</v>
      </c>
      <c r="BF8" s="40">
        <v>2827</v>
      </c>
      <c r="BG8" s="40">
        <v>2429</v>
      </c>
      <c r="BH8" s="54">
        <v>2701</v>
      </c>
      <c r="BI8" s="54">
        <v>2378</v>
      </c>
      <c r="BJ8" s="44">
        <f t="shared" si="0"/>
        <v>-4.4570215776441456E-2</v>
      </c>
      <c r="BK8" s="44">
        <f t="shared" si="1"/>
        <v>-2.0996294771510909E-2</v>
      </c>
    </row>
    <row r="9" spans="1:63" ht="14.4" x14ac:dyDescent="0.55000000000000004">
      <c r="A9" s="2" t="s">
        <v>36</v>
      </c>
      <c r="B9" s="5">
        <v>1696</v>
      </c>
      <c r="C9" s="5">
        <v>1126</v>
      </c>
      <c r="D9" s="5">
        <v>1640</v>
      </c>
      <c r="E9" s="5">
        <v>1094</v>
      </c>
      <c r="F9" s="5">
        <v>1748</v>
      </c>
      <c r="G9" s="5">
        <v>1155</v>
      </c>
      <c r="H9" s="5">
        <v>1644</v>
      </c>
      <c r="I9" s="5">
        <v>1088</v>
      </c>
      <c r="J9" s="5">
        <v>1641</v>
      </c>
      <c r="K9" s="5">
        <v>1109.2</v>
      </c>
      <c r="L9" s="5">
        <v>1696</v>
      </c>
      <c r="M9" s="5">
        <v>1111.4000000000001</v>
      </c>
      <c r="N9" s="5">
        <v>1712</v>
      </c>
      <c r="O9" s="5">
        <v>1132</v>
      </c>
      <c r="P9" s="5">
        <v>1719</v>
      </c>
      <c r="Q9" s="5">
        <v>1132</v>
      </c>
      <c r="R9" s="5">
        <v>1769</v>
      </c>
      <c r="S9" s="5">
        <v>1197</v>
      </c>
      <c r="T9" s="5">
        <v>1860</v>
      </c>
      <c r="U9" s="5">
        <v>1297</v>
      </c>
      <c r="V9" s="5">
        <v>1875</v>
      </c>
      <c r="W9" s="5">
        <v>1346</v>
      </c>
      <c r="X9" s="5">
        <v>1825</v>
      </c>
      <c r="Y9" s="5">
        <v>1276</v>
      </c>
      <c r="Z9" s="5">
        <v>1930</v>
      </c>
      <c r="AA9" s="5">
        <v>1340</v>
      </c>
      <c r="AB9" s="5">
        <v>2003</v>
      </c>
      <c r="AC9" s="5">
        <v>1408</v>
      </c>
      <c r="AD9" s="5">
        <v>2214</v>
      </c>
      <c r="AE9" s="5">
        <v>1592</v>
      </c>
      <c r="AF9" s="6">
        <v>2505</v>
      </c>
      <c r="AG9" s="6">
        <v>1824</v>
      </c>
      <c r="AH9" s="6">
        <v>2679</v>
      </c>
      <c r="AI9" s="6">
        <v>1926</v>
      </c>
      <c r="AJ9" s="6">
        <v>2928</v>
      </c>
      <c r="AK9" s="6">
        <v>2124</v>
      </c>
      <c r="AL9" s="6">
        <v>3253</v>
      </c>
      <c r="AM9" s="6">
        <v>2283</v>
      </c>
      <c r="AN9" s="6">
        <v>3178</v>
      </c>
      <c r="AO9" s="6">
        <v>2228</v>
      </c>
      <c r="AP9" s="6">
        <v>3351</v>
      </c>
      <c r="AQ9" s="6">
        <v>2402</v>
      </c>
      <c r="AR9" s="6">
        <v>3540</v>
      </c>
      <c r="AS9" s="6">
        <v>2558</v>
      </c>
      <c r="AT9" s="6">
        <v>3408</v>
      </c>
      <c r="AU9" s="6">
        <v>2432</v>
      </c>
      <c r="AV9" s="41">
        <v>3961</v>
      </c>
      <c r="AW9" s="41">
        <v>2956</v>
      </c>
      <c r="AX9" s="38">
        <v>3013</v>
      </c>
      <c r="AY9" s="38">
        <v>2278</v>
      </c>
      <c r="AZ9" s="40">
        <v>2898</v>
      </c>
      <c r="BA9" s="40">
        <v>2170.8999999999996</v>
      </c>
      <c r="BB9" s="40">
        <v>2931</v>
      </c>
      <c r="BC9" s="40">
        <v>2249</v>
      </c>
      <c r="BD9" s="40">
        <v>2927</v>
      </c>
      <c r="BE9" s="40">
        <v>2278.0219999999858</v>
      </c>
      <c r="BF9" s="40">
        <v>2660</v>
      </c>
      <c r="BG9" s="40">
        <v>2054</v>
      </c>
      <c r="BH9" s="54">
        <v>2593</v>
      </c>
      <c r="BI9" s="54">
        <v>2027</v>
      </c>
      <c r="BJ9" s="44">
        <f t="shared" si="0"/>
        <v>-2.518796992481203E-2</v>
      </c>
      <c r="BK9" s="44">
        <f t="shared" si="1"/>
        <v>-1.3145082765335931E-2</v>
      </c>
    </row>
    <row r="10" spans="1:63" ht="14.4" hidden="1" x14ac:dyDescent="0.55000000000000004">
      <c r="A10" s="2" t="s">
        <v>37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6">
        <v>165</v>
      </c>
      <c r="AG10" s="6">
        <v>97</v>
      </c>
      <c r="AH10" s="6">
        <v>144</v>
      </c>
      <c r="AI10" s="6">
        <v>83</v>
      </c>
      <c r="AJ10" s="6">
        <v>147</v>
      </c>
      <c r="AK10" s="6">
        <v>100</v>
      </c>
      <c r="AL10" s="6">
        <v>142</v>
      </c>
      <c r="AM10" s="6">
        <v>102</v>
      </c>
      <c r="AN10" s="6">
        <v>184</v>
      </c>
      <c r="AO10" s="6">
        <v>133</v>
      </c>
      <c r="AP10" s="6">
        <v>178</v>
      </c>
      <c r="AQ10" s="6">
        <v>130</v>
      </c>
      <c r="AR10" s="6">
        <v>185</v>
      </c>
      <c r="AS10" s="6">
        <v>138</v>
      </c>
      <c r="AT10" s="6">
        <v>8</v>
      </c>
      <c r="AU10" s="6">
        <v>4</v>
      </c>
      <c r="AV10" s="41">
        <v>0</v>
      </c>
      <c r="AW10" s="41">
        <v>0</v>
      </c>
      <c r="AX10" s="41">
        <v>0</v>
      </c>
      <c r="AY10" s="41">
        <v>0</v>
      </c>
      <c r="AZ10" s="41">
        <v>0</v>
      </c>
      <c r="BA10" s="41">
        <v>0</v>
      </c>
      <c r="BB10" s="41">
        <v>0</v>
      </c>
      <c r="BC10" s="41">
        <v>0</v>
      </c>
      <c r="BD10" s="44"/>
      <c r="BE10" s="44"/>
      <c r="BF10" s="44"/>
      <c r="BG10" s="44"/>
      <c r="BH10" s="53">
        <v>524</v>
      </c>
      <c r="BI10" s="53">
        <v>208</v>
      </c>
      <c r="BJ10" s="44" t="e">
        <f t="shared" si="0"/>
        <v>#DIV/0!</v>
      </c>
      <c r="BK10" s="44" t="e">
        <f t="shared" si="1"/>
        <v>#DIV/0!</v>
      </c>
    </row>
    <row r="11" spans="1:63" ht="14.4" x14ac:dyDescent="0.55000000000000004">
      <c r="A11" s="2" t="s">
        <v>38</v>
      </c>
      <c r="B11" s="5">
        <v>836</v>
      </c>
      <c r="C11" s="5">
        <v>364</v>
      </c>
      <c r="D11" s="5">
        <v>1039</v>
      </c>
      <c r="E11" s="5">
        <v>464</v>
      </c>
      <c r="F11" s="5">
        <v>990</v>
      </c>
      <c r="G11" s="5">
        <v>428</v>
      </c>
      <c r="H11" s="5">
        <v>928</v>
      </c>
      <c r="I11" s="5">
        <v>397</v>
      </c>
      <c r="J11" s="5">
        <v>946</v>
      </c>
      <c r="K11" s="5">
        <v>420.7</v>
      </c>
      <c r="L11" s="5">
        <f>214+928</f>
        <v>1142</v>
      </c>
      <c r="M11" s="5">
        <v>498</v>
      </c>
      <c r="N11" s="5">
        <v>1096</v>
      </c>
      <c r="O11" s="5">
        <v>498</v>
      </c>
      <c r="P11" s="5">
        <v>1093</v>
      </c>
      <c r="Q11" s="5">
        <v>503</v>
      </c>
      <c r="R11" s="5">
        <v>926</v>
      </c>
      <c r="S11" s="5">
        <v>435</v>
      </c>
      <c r="T11" s="5">
        <v>798</v>
      </c>
      <c r="U11" s="5">
        <v>380</v>
      </c>
      <c r="V11" s="5">
        <v>685</v>
      </c>
      <c r="W11" s="5">
        <v>347</v>
      </c>
      <c r="X11" s="5">
        <v>1519</v>
      </c>
      <c r="Y11" s="5">
        <v>616</v>
      </c>
      <c r="Z11" s="5">
        <v>927</v>
      </c>
      <c r="AA11" s="5">
        <v>402</v>
      </c>
      <c r="AB11" s="5">
        <v>1009</v>
      </c>
      <c r="AC11" s="5">
        <v>457</v>
      </c>
      <c r="AD11" s="5">
        <v>914</v>
      </c>
      <c r="AE11" s="5">
        <v>409</v>
      </c>
      <c r="AF11" s="6">
        <v>911</v>
      </c>
      <c r="AG11" s="6">
        <v>414</v>
      </c>
      <c r="AH11" s="6">
        <v>823</v>
      </c>
      <c r="AI11" s="6">
        <v>367</v>
      </c>
      <c r="AJ11" s="6">
        <v>801</v>
      </c>
      <c r="AK11" s="6">
        <v>377</v>
      </c>
      <c r="AL11" s="6">
        <v>667</v>
      </c>
      <c r="AM11" s="6">
        <v>309</v>
      </c>
      <c r="AN11" s="6">
        <v>580</v>
      </c>
      <c r="AO11" s="6">
        <v>254</v>
      </c>
      <c r="AP11" s="6">
        <v>592</v>
      </c>
      <c r="AQ11" s="6">
        <v>255</v>
      </c>
      <c r="AR11" s="6">
        <v>552</v>
      </c>
      <c r="AS11" s="6">
        <v>240</v>
      </c>
      <c r="AT11" s="6">
        <v>637</v>
      </c>
      <c r="AU11" s="6">
        <v>267</v>
      </c>
      <c r="AV11" s="12">
        <v>501</v>
      </c>
      <c r="AW11" s="12">
        <v>232</v>
      </c>
      <c r="AX11" s="37">
        <v>485</v>
      </c>
      <c r="AY11" s="37">
        <v>224</v>
      </c>
      <c r="AZ11" s="40">
        <v>412</v>
      </c>
      <c r="BA11" s="40">
        <v>196.49999999999997</v>
      </c>
      <c r="BB11" s="40">
        <v>658</v>
      </c>
      <c r="BC11" s="40">
        <v>409</v>
      </c>
      <c r="BD11" s="46">
        <v>320</v>
      </c>
      <c r="BE11" s="46">
        <v>151</v>
      </c>
      <c r="BF11" s="46">
        <v>472</v>
      </c>
      <c r="BG11" s="46">
        <v>191</v>
      </c>
      <c r="BH11" s="46">
        <v>524</v>
      </c>
      <c r="BI11" s="46">
        <v>208</v>
      </c>
      <c r="BJ11" s="44">
        <f t="shared" si="0"/>
        <v>0.11016949152542373</v>
      </c>
      <c r="BK11" s="44">
        <f t="shared" si="1"/>
        <v>8.9005235602094238E-2</v>
      </c>
    </row>
    <row r="12" spans="1:63" s="39" customFormat="1" ht="14.4" x14ac:dyDescent="0.55000000000000004">
      <c r="A12" s="19" t="s">
        <v>39</v>
      </c>
      <c r="B12" s="17">
        <f t="shared" ref="B12:G12" si="2">SUM(B5:B11)</f>
        <v>8921</v>
      </c>
      <c r="C12" s="17">
        <f t="shared" si="2"/>
        <v>6240</v>
      </c>
      <c r="D12" s="17">
        <f t="shared" si="2"/>
        <v>8667</v>
      </c>
      <c r="E12" s="17">
        <f t="shared" si="2"/>
        <v>6013</v>
      </c>
      <c r="F12" s="17">
        <f t="shared" si="2"/>
        <v>8200</v>
      </c>
      <c r="G12" s="17">
        <f t="shared" si="2"/>
        <v>5595</v>
      </c>
      <c r="H12" s="17">
        <v>8918</v>
      </c>
      <c r="I12" s="17">
        <f t="shared" ref="I12:R12" si="3">SUM(I5:I11)</f>
        <v>5576</v>
      </c>
      <c r="J12" s="17">
        <f t="shared" si="3"/>
        <v>8083</v>
      </c>
      <c r="K12" s="17">
        <f t="shared" si="3"/>
        <v>5622.4999999999991</v>
      </c>
      <c r="L12" s="17">
        <f t="shared" si="3"/>
        <v>8643</v>
      </c>
      <c r="M12" s="17">
        <f t="shared" si="3"/>
        <v>5973.93</v>
      </c>
      <c r="N12" s="17">
        <f t="shared" si="3"/>
        <v>9084</v>
      </c>
      <c r="O12" s="17">
        <f t="shared" si="3"/>
        <v>6314</v>
      </c>
      <c r="P12" s="17">
        <f t="shared" si="3"/>
        <v>8991</v>
      </c>
      <c r="Q12" s="17">
        <f t="shared" si="3"/>
        <v>6278</v>
      </c>
      <c r="R12" s="17">
        <f t="shared" si="3"/>
        <v>8640</v>
      </c>
      <c r="S12" s="17">
        <f>SUM(S5:S11)+1</f>
        <v>6147</v>
      </c>
      <c r="T12" s="17">
        <f>SUM(T5:T11)</f>
        <v>8227</v>
      </c>
      <c r="U12" s="17">
        <f>SUM(U5:U11)-1</f>
        <v>6017</v>
      </c>
      <c r="V12" s="17">
        <f t="shared" ref="V12:AR12" si="4">SUM(V5:V11)</f>
        <v>7614</v>
      </c>
      <c r="W12" s="17">
        <f t="shared" si="4"/>
        <v>5738</v>
      </c>
      <c r="X12" s="17">
        <f t="shared" si="4"/>
        <v>8537</v>
      </c>
      <c r="Y12" s="17">
        <f t="shared" si="4"/>
        <v>5945</v>
      </c>
      <c r="Z12" s="17">
        <f t="shared" si="4"/>
        <v>8854</v>
      </c>
      <c r="AA12" s="17">
        <f t="shared" si="4"/>
        <v>6449</v>
      </c>
      <c r="AB12" s="17">
        <f t="shared" si="4"/>
        <v>9617</v>
      </c>
      <c r="AC12" s="17">
        <f t="shared" si="4"/>
        <v>7165</v>
      </c>
      <c r="AD12" s="17">
        <f t="shared" si="4"/>
        <v>10211</v>
      </c>
      <c r="AE12" s="17">
        <f t="shared" si="4"/>
        <v>7761</v>
      </c>
      <c r="AF12" s="20">
        <f t="shared" si="4"/>
        <v>11041</v>
      </c>
      <c r="AG12" s="20">
        <f t="shared" si="4"/>
        <v>8488</v>
      </c>
      <c r="AH12" s="20">
        <f t="shared" si="4"/>
        <v>11568</v>
      </c>
      <c r="AI12" s="20">
        <f t="shared" si="4"/>
        <v>8845</v>
      </c>
      <c r="AJ12" s="20">
        <f t="shared" si="4"/>
        <v>11866</v>
      </c>
      <c r="AK12" s="20">
        <f t="shared" si="4"/>
        <v>9201</v>
      </c>
      <c r="AL12" s="20">
        <f t="shared" si="4"/>
        <v>12124</v>
      </c>
      <c r="AM12" s="20">
        <f t="shared" si="4"/>
        <v>9410</v>
      </c>
      <c r="AN12" s="20">
        <f t="shared" si="4"/>
        <v>12366</v>
      </c>
      <c r="AO12" s="20">
        <f t="shared" si="4"/>
        <v>9688</v>
      </c>
      <c r="AP12" s="20">
        <f t="shared" si="4"/>
        <v>12700</v>
      </c>
      <c r="AQ12" s="20">
        <f t="shared" si="4"/>
        <v>10081</v>
      </c>
      <c r="AR12" s="20">
        <f t="shared" si="4"/>
        <v>12949</v>
      </c>
      <c r="AS12" s="20">
        <v>10371</v>
      </c>
      <c r="AT12" s="20">
        <f>SUM(AT5:AT11)</f>
        <v>12847</v>
      </c>
      <c r="AU12" s="20">
        <f>SUM(AU5:AU11)</f>
        <v>10280</v>
      </c>
      <c r="AV12" s="34">
        <f>SUM(AV5:AV11)</f>
        <v>12658</v>
      </c>
      <c r="AW12" s="34">
        <f>SUM(AW5:AW11)</f>
        <v>10415</v>
      </c>
      <c r="AX12" s="33">
        <v>12714</v>
      </c>
      <c r="AY12" s="33">
        <v>10857</v>
      </c>
      <c r="AZ12" s="33">
        <f>SUM(AZ5:AZ11)</f>
        <v>12595</v>
      </c>
      <c r="BA12" s="33">
        <f>SUM(BA5:BA11)</f>
        <v>10803.199999999999</v>
      </c>
      <c r="BB12" s="33">
        <f>SUM(BB5:BB11)</f>
        <v>12871</v>
      </c>
      <c r="BC12" s="33">
        <f>SUM(BC5:BC11)</f>
        <v>11078</v>
      </c>
      <c r="BD12" s="33">
        <f t="shared" ref="BD12:BE12" si="5">SUM(BD5:BD11)</f>
        <v>12269</v>
      </c>
      <c r="BE12" s="33">
        <f t="shared" si="5"/>
        <v>10545.061999999954</v>
      </c>
      <c r="BF12" s="33">
        <f t="shared" ref="BF12:BG12" si="6">SUM(BF5:BF11)</f>
        <v>12221</v>
      </c>
      <c r="BG12" s="33">
        <f t="shared" si="6"/>
        <v>10372</v>
      </c>
      <c r="BH12" s="33">
        <v>12234</v>
      </c>
      <c r="BI12" s="33">
        <v>10470</v>
      </c>
      <c r="BJ12" s="55">
        <f>(BH12-BF12)/BF12</f>
        <v>1.0637427379101548E-3</v>
      </c>
      <c r="BK12" s="55">
        <f t="shared" si="1"/>
        <v>9.4485152333204786E-3</v>
      </c>
    </row>
    <row r="13" spans="1:63" ht="14.4" x14ac:dyDescent="0.55000000000000004">
      <c r="A13" s="8" t="s">
        <v>40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12"/>
      <c r="AW13" s="12"/>
      <c r="AX13" s="37"/>
      <c r="AY13" s="37"/>
      <c r="AZ13" s="37"/>
      <c r="BA13" s="37"/>
      <c r="BB13" s="37"/>
      <c r="BC13" s="37"/>
      <c r="BD13" s="45"/>
      <c r="BE13" s="45"/>
      <c r="BF13" s="45"/>
      <c r="BG13" s="45"/>
      <c r="BH13" s="45"/>
      <c r="BI13" s="45"/>
      <c r="BJ13" s="7"/>
      <c r="BK13" s="12"/>
    </row>
    <row r="14" spans="1:63" ht="14.4" x14ac:dyDescent="0.55000000000000004">
      <c r="A14" s="2" t="s">
        <v>32</v>
      </c>
      <c r="B14" s="5">
        <v>37</v>
      </c>
      <c r="C14" s="5">
        <v>14</v>
      </c>
      <c r="D14" s="5">
        <v>30</v>
      </c>
      <c r="E14" s="5">
        <v>13</v>
      </c>
      <c r="F14" s="5">
        <v>29</v>
      </c>
      <c r="G14" s="5">
        <v>16</v>
      </c>
      <c r="H14" s="5">
        <v>31</v>
      </c>
      <c r="I14" s="5">
        <v>16</v>
      </c>
      <c r="J14" s="5">
        <v>35</v>
      </c>
      <c r="K14" s="13">
        <v>16.3</v>
      </c>
      <c r="L14" s="5">
        <v>31</v>
      </c>
      <c r="M14" s="13">
        <v>14</v>
      </c>
      <c r="N14" s="5">
        <v>28</v>
      </c>
      <c r="O14" s="13">
        <v>13</v>
      </c>
      <c r="P14" s="5">
        <v>37</v>
      </c>
      <c r="Q14" s="13">
        <v>17</v>
      </c>
      <c r="R14" s="13">
        <v>17</v>
      </c>
      <c r="S14" s="13">
        <v>9</v>
      </c>
      <c r="T14" s="13">
        <v>32</v>
      </c>
      <c r="U14" s="13">
        <v>19</v>
      </c>
      <c r="V14" s="13">
        <v>24</v>
      </c>
      <c r="W14" s="13">
        <v>13</v>
      </c>
      <c r="X14" s="13">
        <v>31</v>
      </c>
      <c r="Y14" s="13">
        <v>19</v>
      </c>
      <c r="Z14" s="13">
        <v>134</v>
      </c>
      <c r="AA14" s="13">
        <v>91</v>
      </c>
      <c r="AB14" s="13">
        <v>162</v>
      </c>
      <c r="AC14" s="13">
        <v>106</v>
      </c>
      <c r="AD14" s="13">
        <v>183</v>
      </c>
      <c r="AE14" s="13">
        <v>122</v>
      </c>
      <c r="AF14" s="14">
        <v>244</v>
      </c>
      <c r="AG14" s="14">
        <v>172</v>
      </c>
      <c r="AH14" s="14">
        <v>314</v>
      </c>
      <c r="AI14" s="14">
        <v>217</v>
      </c>
      <c r="AJ14" s="14">
        <v>284</v>
      </c>
      <c r="AK14" s="14">
        <v>189</v>
      </c>
      <c r="AL14" s="14">
        <v>287</v>
      </c>
      <c r="AM14" s="14">
        <v>179</v>
      </c>
      <c r="AN14" s="14">
        <v>372</v>
      </c>
      <c r="AO14" s="14">
        <v>231</v>
      </c>
      <c r="AP14" s="14">
        <v>374</v>
      </c>
      <c r="AQ14" s="14">
        <v>221</v>
      </c>
      <c r="AR14" s="14">
        <v>435</v>
      </c>
      <c r="AS14" s="14">
        <v>230</v>
      </c>
      <c r="AT14" s="14">
        <v>321</v>
      </c>
      <c r="AU14" s="14">
        <v>180</v>
      </c>
      <c r="AV14" s="12">
        <v>288</v>
      </c>
      <c r="AW14" s="42">
        <v>154.30000000000001</v>
      </c>
      <c r="AX14" s="37">
        <v>253</v>
      </c>
      <c r="AY14" s="37">
        <v>144</v>
      </c>
      <c r="AZ14" s="40">
        <v>225</v>
      </c>
      <c r="BA14" s="40">
        <v>128.70000000000002</v>
      </c>
      <c r="BB14" s="40">
        <v>262</v>
      </c>
      <c r="BC14" s="40">
        <v>150</v>
      </c>
      <c r="BD14" s="40">
        <v>273</v>
      </c>
      <c r="BE14" s="40">
        <v>146.97599999999994</v>
      </c>
      <c r="BF14" s="40">
        <v>194</v>
      </c>
      <c r="BG14" s="40">
        <v>88</v>
      </c>
      <c r="BH14" s="51">
        <v>208</v>
      </c>
      <c r="BI14" s="51">
        <v>98</v>
      </c>
      <c r="BJ14" s="44">
        <f t="shared" ref="BJ14" si="7">(BH14-BF14)/BF14</f>
        <v>7.2164948453608241E-2</v>
      </c>
      <c r="BK14" s="44">
        <f t="shared" ref="BK14" si="8">(BI14-BG14)/BG14</f>
        <v>0.11363636363636363</v>
      </c>
    </row>
    <row r="15" spans="1:63" ht="14.4" x14ac:dyDescent="0.55000000000000004">
      <c r="A15" s="2" t="s">
        <v>41</v>
      </c>
      <c r="B15" s="5">
        <v>139</v>
      </c>
      <c r="C15" s="5">
        <v>157</v>
      </c>
      <c r="D15" s="5">
        <v>171</v>
      </c>
      <c r="E15" s="5">
        <v>180</v>
      </c>
      <c r="F15" s="5">
        <v>213</v>
      </c>
      <c r="G15" s="5">
        <v>206</v>
      </c>
      <c r="H15" s="5">
        <v>234</v>
      </c>
      <c r="I15" s="5">
        <v>205</v>
      </c>
      <c r="J15" s="5">
        <v>296</v>
      </c>
      <c r="K15" s="5">
        <v>244</v>
      </c>
      <c r="L15" s="5">
        <v>327</v>
      </c>
      <c r="M15" s="5">
        <v>258</v>
      </c>
      <c r="N15" s="5">
        <v>349</v>
      </c>
      <c r="O15" s="5">
        <v>256</v>
      </c>
      <c r="P15" s="5">
        <v>320</v>
      </c>
      <c r="Q15" s="5">
        <v>230</v>
      </c>
      <c r="R15" s="5">
        <v>317</v>
      </c>
      <c r="S15" s="5">
        <v>225</v>
      </c>
      <c r="T15" s="5">
        <v>310</v>
      </c>
      <c r="U15" s="5">
        <v>227</v>
      </c>
      <c r="V15" s="5">
        <v>323</v>
      </c>
      <c r="W15" s="5">
        <v>242</v>
      </c>
      <c r="X15" s="5">
        <v>327</v>
      </c>
      <c r="Y15" s="5">
        <v>263</v>
      </c>
      <c r="Z15" s="5">
        <v>353</v>
      </c>
      <c r="AA15" s="5">
        <v>248</v>
      </c>
      <c r="AB15" s="5">
        <v>380</v>
      </c>
      <c r="AC15" s="5">
        <v>240</v>
      </c>
      <c r="AD15" s="5">
        <v>400</v>
      </c>
      <c r="AE15" s="5">
        <v>240</v>
      </c>
      <c r="AF15" s="6">
        <v>409</v>
      </c>
      <c r="AG15" s="6">
        <v>249</v>
      </c>
      <c r="AH15" s="6">
        <v>425</v>
      </c>
      <c r="AI15" s="6">
        <v>264</v>
      </c>
      <c r="AJ15" s="6">
        <v>442</v>
      </c>
      <c r="AK15" s="6">
        <v>281</v>
      </c>
      <c r="AL15" s="6">
        <v>491</v>
      </c>
      <c r="AM15" s="6">
        <v>368</v>
      </c>
      <c r="AN15" s="6">
        <v>559</v>
      </c>
      <c r="AO15" s="6">
        <v>393</v>
      </c>
      <c r="AP15" s="6">
        <v>614</v>
      </c>
      <c r="AQ15" s="6">
        <v>463</v>
      </c>
      <c r="AR15" s="6">
        <v>662</v>
      </c>
      <c r="AS15" s="6">
        <v>496</v>
      </c>
      <c r="AT15" s="6">
        <v>716</v>
      </c>
      <c r="AU15" s="6">
        <v>537</v>
      </c>
      <c r="AV15" s="12">
        <v>776</v>
      </c>
      <c r="AW15" s="42">
        <v>564.4</v>
      </c>
      <c r="AX15" s="37">
        <v>806</v>
      </c>
      <c r="AY15" s="37">
        <v>533</v>
      </c>
      <c r="AZ15" s="40">
        <v>834</v>
      </c>
      <c r="BA15" s="40">
        <v>656.70000000000016</v>
      </c>
      <c r="BB15" s="40">
        <v>847</v>
      </c>
      <c r="BC15" s="40">
        <v>684</v>
      </c>
      <c r="BD15" s="40">
        <v>838</v>
      </c>
      <c r="BE15" s="40">
        <v>625.12699999999961</v>
      </c>
      <c r="BF15" s="40">
        <v>827</v>
      </c>
      <c r="BG15" s="40">
        <v>580</v>
      </c>
      <c r="BH15" s="51">
        <v>795</v>
      </c>
      <c r="BI15" s="51">
        <v>599</v>
      </c>
      <c r="BJ15" s="44">
        <f t="shared" ref="BJ15:BJ16" si="9">(BH15-BF15)/BF15</f>
        <v>-3.8694074969770252E-2</v>
      </c>
      <c r="BK15" s="44">
        <f t="shared" ref="BK15:BK16" si="10">(BI15-BG15)/BG15</f>
        <v>3.2758620689655175E-2</v>
      </c>
    </row>
    <row r="16" spans="1:63" ht="14.4" x14ac:dyDescent="0.55000000000000004">
      <c r="A16" s="2" t="s">
        <v>42</v>
      </c>
      <c r="B16" s="5">
        <v>1715</v>
      </c>
      <c r="C16" s="5">
        <v>1191</v>
      </c>
      <c r="D16" s="5">
        <v>1770</v>
      </c>
      <c r="E16" s="5">
        <v>1242</v>
      </c>
      <c r="F16" s="5">
        <v>1933</v>
      </c>
      <c r="G16" s="5">
        <v>1347</v>
      </c>
      <c r="H16" s="5">
        <v>2038</v>
      </c>
      <c r="I16" s="5">
        <v>1396</v>
      </c>
      <c r="J16" s="5">
        <v>2082</v>
      </c>
      <c r="K16" s="5">
        <v>1423</v>
      </c>
      <c r="L16" s="5">
        <v>2159</v>
      </c>
      <c r="M16" s="5">
        <v>1503</v>
      </c>
      <c r="N16" s="5">
        <v>2195</v>
      </c>
      <c r="O16" s="5">
        <v>1556</v>
      </c>
      <c r="P16" s="5">
        <v>2067</v>
      </c>
      <c r="Q16" s="5">
        <v>1455</v>
      </c>
      <c r="R16" s="5">
        <v>1696</v>
      </c>
      <c r="S16" s="5">
        <v>1236</v>
      </c>
      <c r="T16" s="5">
        <v>1678</v>
      </c>
      <c r="U16" s="5">
        <v>1217</v>
      </c>
      <c r="V16" s="5">
        <v>1676</v>
      </c>
      <c r="W16" s="5">
        <v>1232</v>
      </c>
      <c r="X16" s="5">
        <v>1620</v>
      </c>
      <c r="Y16" s="5">
        <v>1148</v>
      </c>
      <c r="Z16" s="5">
        <v>2080</v>
      </c>
      <c r="AA16" s="5">
        <v>1549</v>
      </c>
      <c r="AB16" s="5">
        <v>2321</v>
      </c>
      <c r="AC16" s="5">
        <v>1770</v>
      </c>
      <c r="AD16" s="5">
        <v>2463</v>
      </c>
      <c r="AE16" s="5">
        <v>1857</v>
      </c>
      <c r="AF16" s="6">
        <v>2578</v>
      </c>
      <c r="AG16" s="6">
        <v>1957</v>
      </c>
      <c r="AH16" s="6">
        <v>2560</v>
      </c>
      <c r="AI16" s="6">
        <v>1857</v>
      </c>
      <c r="AJ16" s="6">
        <v>2578</v>
      </c>
      <c r="AK16" s="6">
        <v>1887</v>
      </c>
      <c r="AL16" s="6">
        <v>2432</v>
      </c>
      <c r="AM16" s="6">
        <v>1805</v>
      </c>
      <c r="AN16" s="6">
        <v>2438</v>
      </c>
      <c r="AO16" s="6">
        <v>1784</v>
      </c>
      <c r="AP16" s="6">
        <v>2423</v>
      </c>
      <c r="AQ16" s="6">
        <v>1781</v>
      </c>
      <c r="AR16" s="6">
        <v>2433</v>
      </c>
      <c r="AS16" s="6">
        <v>1822</v>
      </c>
      <c r="AT16" s="6">
        <v>2348</v>
      </c>
      <c r="AU16" s="6">
        <v>1779</v>
      </c>
      <c r="AV16" s="41">
        <v>2266</v>
      </c>
      <c r="AW16" s="41">
        <v>1682.1</v>
      </c>
      <c r="AX16" s="38">
        <v>2076</v>
      </c>
      <c r="AY16" s="38">
        <v>1527</v>
      </c>
      <c r="AZ16" s="40">
        <v>2049</v>
      </c>
      <c r="BA16" s="40">
        <v>1526.3000000000004</v>
      </c>
      <c r="BB16" s="40">
        <v>2025</v>
      </c>
      <c r="BC16" s="40">
        <v>1545</v>
      </c>
      <c r="BD16" s="40">
        <v>2073</v>
      </c>
      <c r="BE16" s="40">
        <v>1558.309</v>
      </c>
      <c r="BF16" s="40">
        <v>2194</v>
      </c>
      <c r="BG16" s="40">
        <v>1759</v>
      </c>
      <c r="BH16" s="52">
        <v>2246</v>
      </c>
      <c r="BI16" s="52">
        <v>1837</v>
      </c>
      <c r="BJ16" s="44">
        <f t="shared" si="9"/>
        <v>2.3701002734731084E-2</v>
      </c>
      <c r="BK16" s="44">
        <f t="shared" si="10"/>
        <v>4.4343376918703811E-2</v>
      </c>
    </row>
    <row r="17" spans="1:63" ht="14.4" x14ac:dyDescent="0.55000000000000004">
      <c r="A17" s="2" t="s">
        <v>43</v>
      </c>
      <c r="B17" s="5">
        <v>67</v>
      </c>
      <c r="C17" s="5">
        <v>48</v>
      </c>
      <c r="D17" s="5">
        <v>64</v>
      </c>
      <c r="E17" s="5">
        <v>46</v>
      </c>
      <c r="F17" s="5">
        <v>83</v>
      </c>
      <c r="G17" s="5">
        <v>64</v>
      </c>
      <c r="H17" s="5">
        <v>92</v>
      </c>
      <c r="I17" s="5">
        <v>56</v>
      </c>
      <c r="J17" s="5">
        <v>102</v>
      </c>
      <c r="K17" s="5">
        <v>63</v>
      </c>
      <c r="L17" s="5">
        <v>94</v>
      </c>
      <c r="M17" s="5">
        <v>66</v>
      </c>
      <c r="N17" s="5">
        <v>111</v>
      </c>
      <c r="O17" s="5">
        <v>76</v>
      </c>
      <c r="P17" s="5">
        <v>84</v>
      </c>
      <c r="Q17" s="5">
        <v>58</v>
      </c>
      <c r="R17" s="5">
        <v>71</v>
      </c>
      <c r="S17" s="5">
        <v>47</v>
      </c>
      <c r="T17" s="5">
        <v>83</v>
      </c>
      <c r="U17" s="5">
        <v>54</v>
      </c>
      <c r="V17" s="5">
        <v>80</v>
      </c>
      <c r="W17" s="5">
        <v>58</v>
      </c>
      <c r="X17" s="5">
        <v>82</v>
      </c>
      <c r="Y17" s="5">
        <v>54</v>
      </c>
      <c r="Z17" s="5">
        <v>59</v>
      </c>
      <c r="AA17" s="5">
        <v>38</v>
      </c>
      <c r="AB17" s="5">
        <v>66</v>
      </c>
      <c r="AC17" s="5">
        <v>47</v>
      </c>
      <c r="AD17" s="5">
        <v>55</v>
      </c>
      <c r="AE17" s="5">
        <v>40</v>
      </c>
      <c r="AF17" s="6">
        <v>22</v>
      </c>
      <c r="AG17" s="6">
        <v>13</v>
      </c>
      <c r="AH17" s="6">
        <v>24</v>
      </c>
      <c r="AI17" s="6">
        <v>14</v>
      </c>
      <c r="AJ17" s="6">
        <v>21</v>
      </c>
      <c r="AK17" s="6">
        <v>11</v>
      </c>
      <c r="AL17" s="6">
        <v>15</v>
      </c>
      <c r="AM17" s="6">
        <v>9</v>
      </c>
      <c r="AN17" s="6">
        <v>28</v>
      </c>
      <c r="AO17" s="6">
        <v>22</v>
      </c>
      <c r="AP17" s="6">
        <v>34</v>
      </c>
      <c r="AQ17" s="6">
        <v>29</v>
      </c>
      <c r="AR17" s="6">
        <v>52</v>
      </c>
      <c r="AS17" s="6">
        <v>46</v>
      </c>
      <c r="AT17" s="6">
        <v>64</v>
      </c>
      <c r="AU17" s="6">
        <v>54</v>
      </c>
      <c r="AV17" s="12">
        <v>42</v>
      </c>
      <c r="AW17" s="42">
        <v>31.4</v>
      </c>
      <c r="AX17" s="37">
        <v>36</v>
      </c>
      <c r="AY17" s="37">
        <v>28</v>
      </c>
      <c r="AZ17" s="40">
        <v>21</v>
      </c>
      <c r="BA17" s="40">
        <v>15.500000000000002</v>
      </c>
      <c r="BB17" s="40">
        <v>23</v>
      </c>
      <c r="BC17" s="40">
        <v>17</v>
      </c>
      <c r="BD17" s="40">
        <v>25</v>
      </c>
      <c r="BE17" s="40">
        <v>17.113</v>
      </c>
      <c r="BF17" s="40">
        <v>23</v>
      </c>
      <c r="BG17" s="40">
        <v>16</v>
      </c>
      <c r="BH17" s="51">
        <v>22</v>
      </c>
      <c r="BI17" s="51">
        <v>15</v>
      </c>
      <c r="BJ17" s="44">
        <f t="shared" ref="BJ17:BJ18" si="11">(BH17-BF17)/BF17</f>
        <v>-4.3478260869565216E-2</v>
      </c>
      <c r="BK17" s="44">
        <f t="shared" ref="BK17:BK18" si="12">(BI17-BG17)/BG17</f>
        <v>-6.25E-2</v>
      </c>
    </row>
    <row r="18" spans="1:63" ht="14.4" x14ac:dyDescent="0.55000000000000004">
      <c r="A18" s="2" t="s">
        <v>38</v>
      </c>
      <c r="B18" s="5">
        <v>370</v>
      </c>
      <c r="C18" s="5">
        <v>163</v>
      </c>
      <c r="D18" s="5">
        <v>512</v>
      </c>
      <c r="E18" s="5">
        <v>223</v>
      </c>
      <c r="F18" s="5">
        <v>347</v>
      </c>
      <c r="G18" s="5">
        <v>150</v>
      </c>
      <c r="H18" s="5">
        <v>423</v>
      </c>
      <c r="I18" s="5">
        <v>188</v>
      </c>
      <c r="J18" s="5">
        <v>433</v>
      </c>
      <c r="K18" s="5">
        <v>191.2</v>
      </c>
      <c r="L18" s="5">
        <v>460</v>
      </c>
      <c r="M18" s="5">
        <v>194</v>
      </c>
      <c r="N18" s="5">
        <v>429</v>
      </c>
      <c r="O18" s="5">
        <v>183</v>
      </c>
      <c r="P18" s="5">
        <v>358</v>
      </c>
      <c r="Q18" s="5">
        <v>151</v>
      </c>
      <c r="R18" s="5">
        <v>313</v>
      </c>
      <c r="S18" s="5">
        <v>132</v>
      </c>
      <c r="T18" s="5">
        <v>296</v>
      </c>
      <c r="U18" s="5">
        <v>133</v>
      </c>
      <c r="V18" s="5">
        <v>270</v>
      </c>
      <c r="W18" s="5">
        <v>113</v>
      </c>
      <c r="X18" s="5">
        <v>844</v>
      </c>
      <c r="Y18" s="5">
        <v>476</v>
      </c>
      <c r="Z18" s="5">
        <v>490</v>
      </c>
      <c r="AA18" s="5">
        <v>197</v>
      </c>
      <c r="AB18" s="5">
        <v>496</v>
      </c>
      <c r="AC18" s="5">
        <v>222</v>
      </c>
      <c r="AD18" s="5">
        <v>538</v>
      </c>
      <c r="AE18" s="5">
        <v>219</v>
      </c>
      <c r="AF18" s="6">
        <v>618</v>
      </c>
      <c r="AG18" s="6">
        <v>275</v>
      </c>
      <c r="AH18" s="6">
        <v>563</v>
      </c>
      <c r="AI18" s="6">
        <v>245</v>
      </c>
      <c r="AJ18" s="6">
        <v>550</v>
      </c>
      <c r="AK18" s="6">
        <v>222</v>
      </c>
      <c r="AL18" s="6">
        <v>525</v>
      </c>
      <c r="AM18" s="6">
        <v>230</v>
      </c>
      <c r="AN18" s="6">
        <v>514</v>
      </c>
      <c r="AO18" s="6">
        <v>215</v>
      </c>
      <c r="AP18" s="6">
        <v>611</v>
      </c>
      <c r="AQ18" s="6">
        <v>259</v>
      </c>
      <c r="AR18" s="6">
        <v>499</v>
      </c>
      <c r="AS18" s="6">
        <v>230</v>
      </c>
      <c r="AT18" s="6">
        <v>551</v>
      </c>
      <c r="AU18" s="6">
        <v>271</v>
      </c>
      <c r="AV18" s="12">
        <v>383</v>
      </c>
      <c r="AW18" s="42">
        <v>187.3</v>
      </c>
      <c r="AX18" s="37">
        <v>279</v>
      </c>
      <c r="AY18" s="37">
        <v>130</v>
      </c>
      <c r="AZ18" s="40">
        <v>265</v>
      </c>
      <c r="BA18" s="40">
        <v>111.20000000000002</v>
      </c>
      <c r="BB18" s="40">
        <v>231</v>
      </c>
      <c r="BC18" s="40">
        <v>97</v>
      </c>
      <c r="BD18" s="40">
        <v>159</v>
      </c>
      <c r="BE18" s="40">
        <v>65.405999999999906</v>
      </c>
      <c r="BF18" s="40">
        <v>127</v>
      </c>
      <c r="BG18" s="40">
        <v>60</v>
      </c>
      <c r="BH18" s="51">
        <v>166</v>
      </c>
      <c r="BI18" s="51">
        <v>69</v>
      </c>
      <c r="BJ18" s="44">
        <f t="shared" si="11"/>
        <v>0.30708661417322836</v>
      </c>
      <c r="BK18" s="44">
        <f t="shared" si="12"/>
        <v>0.15</v>
      </c>
    </row>
    <row r="19" spans="1:63" s="2" customFormat="1" ht="14.4" x14ac:dyDescent="0.55000000000000004">
      <c r="A19" s="19" t="s">
        <v>44</v>
      </c>
      <c r="B19" s="21">
        <f t="shared" ref="B19:G19" si="13">SUM(B14:B18)</f>
        <v>2328</v>
      </c>
      <c r="C19" s="21">
        <f t="shared" si="13"/>
        <v>1573</v>
      </c>
      <c r="D19" s="17">
        <f t="shared" si="13"/>
        <v>2547</v>
      </c>
      <c r="E19" s="17">
        <f t="shared" si="13"/>
        <v>1704</v>
      </c>
      <c r="F19" s="17">
        <f t="shared" si="13"/>
        <v>2605</v>
      </c>
      <c r="G19" s="17">
        <f t="shared" si="13"/>
        <v>1783</v>
      </c>
      <c r="H19" s="17">
        <v>2818</v>
      </c>
      <c r="I19" s="17">
        <v>1861</v>
      </c>
      <c r="J19" s="17">
        <f t="shared" ref="J19:T19" si="14">SUM(J14:J18)</f>
        <v>2948</v>
      </c>
      <c r="K19" s="17">
        <f t="shared" si="14"/>
        <v>1937.5</v>
      </c>
      <c r="L19" s="17">
        <f t="shared" si="14"/>
        <v>3071</v>
      </c>
      <c r="M19" s="17">
        <f t="shared" si="14"/>
        <v>2035</v>
      </c>
      <c r="N19" s="17">
        <f t="shared" si="14"/>
        <v>3112</v>
      </c>
      <c r="O19" s="17">
        <f t="shared" si="14"/>
        <v>2084</v>
      </c>
      <c r="P19" s="17">
        <f t="shared" si="14"/>
        <v>2866</v>
      </c>
      <c r="Q19" s="17">
        <f t="shared" si="14"/>
        <v>1911</v>
      </c>
      <c r="R19" s="17">
        <f t="shared" si="14"/>
        <v>2414</v>
      </c>
      <c r="S19" s="17">
        <f t="shared" si="14"/>
        <v>1649</v>
      </c>
      <c r="T19" s="17">
        <f t="shared" si="14"/>
        <v>2399</v>
      </c>
      <c r="U19" s="17">
        <f>SUM(U14:U18)+1</f>
        <v>1651</v>
      </c>
      <c r="V19" s="17">
        <f t="shared" ref="V19:AD19" si="15">SUM(V14:V18)</f>
        <v>2373</v>
      </c>
      <c r="W19" s="17">
        <f t="shared" si="15"/>
        <v>1658</v>
      </c>
      <c r="X19" s="17">
        <f t="shared" si="15"/>
        <v>2904</v>
      </c>
      <c r="Y19" s="17">
        <f t="shared" si="15"/>
        <v>1960</v>
      </c>
      <c r="Z19" s="17">
        <f t="shared" si="15"/>
        <v>3116</v>
      </c>
      <c r="AA19" s="17">
        <f t="shared" si="15"/>
        <v>2123</v>
      </c>
      <c r="AB19" s="17">
        <f t="shared" si="15"/>
        <v>3425</v>
      </c>
      <c r="AC19" s="17">
        <f t="shared" si="15"/>
        <v>2385</v>
      </c>
      <c r="AD19" s="17">
        <f t="shared" si="15"/>
        <v>3639</v>
      </c>
      <c r="AE19" s="17">
        <f>SUM(AE14:AE18)-1</f>
        <v>2477</v>
      </c>
      <c r="AF19" s="20">
        <f>SUM(AF14:AF18)</f>
        <v>3871</v>
      </c>
      <c r="AG19" s="20">
        <f>SUM(AG14:AG18)</f>
        <v>2666</v>
      </c>
      <c r="AH19" s="20">
        <f>SUM(AH14:AH18)</f>
        <v>3886</v>
      </c>
      <c r="AI19" s="20">
        <v>2596</v>
      </c>
      <c r="AJ19" s="20">
        <f t="shared" ref="AJ19:AR19" si="16">SUM(AJ14:AJ18)</f>
        <v>3875</v>
      </c>
      <c r="AK19" s="20">
        <f t="shared" si="16"/>
        <v>2590</v>
      </c>
      <c r="AL19" s="20">
        <f t="shared" si="16"/>
        <v>3750</v>
      </c>
      <c r="AM19" s="20">
        <f t="shared" si="16"/>
        <v>2591</v>
      </c>
      <c r="AN19" s="20">
        <f t="shared" si="16"/>
        <v>3911</v>
      </c>
      <c r="AO19" s="20">
        <f t="shared" si="16"/>
        <v>2645</v>
      </c>
      <c r="AP19" s="20">
        <f t="shared" si="16"/>
        <v>4056</v>
      </c>
      <c r="AQ19" s="20">
        <f t="shared" si="16"/>
        <v>2753</v>
      </c>
      <c r="AR19" s="20">
        <f t="shared" si="16"/>
        <v>4081</v>
      </c>
      <c r="AS19" s="20">
        <v>2825</v>
      </c>
      <c r="AT19" s="20">
        <f>SUM(AT14:AT18)</f>
        <v>4000</v>
      </c>
      <c r="AU19" s="20">
        <f>SUM(AU14:AU18)</f>
        <v>2821</v>
      </c>
      <c r="AV19" s="34">
        <f>SUM(AV14:AV18)</f>
        <v>3755</v>
      </c>
      <c r="AW19" s="34">
        <f>SUM(AW14:AW18)</f>
        <v>2619.5000000000005</v>
      </c>
      <c r="AX19" s="33">
        <v>3450</v>
      </c>
      <c r="AY19" s="33">
        <v>2362</v>
      </c>
      <c r="AZ19" s="33">
        <f>SUM(AZ14:AZ18)</f>
        <v>3394</v>
      </c>
      <c r="BA19" s="33">
        <f>SUM(BA14:BA18)</f>
        <v>2438.4000000000005</v>
      </c>
      <c r="BB19" s="33">
        <f>SUM(BB14:BB18)</f>
        <v>3388</v>
      </c>
      <c r="BC19" s="33">
        <f>SUM(BC14:BC18)</f>
        <v>2493</v>
      </c>
      <c r="BD19" s="33">
        <f t="shared" ref="BD19:BE19" si="17">SUM(BD14:BD18)</f>
        <v>3368</v>
      </c>
      <c r="BE19" s="33">
        <f t="shared" si="17"/>
        <v>2412.9309999999991</v>
      </c>
      <c r="BF19" s="33">
        <f t="shared" ref="BF19:BH19" si="18">SUM(BF14:BF18)</f>
        <v>3365</v>
      </c>
      <c r="BG19" s="33">
        <v>2503</v>
      </c>
      <c r="BH19" s="33">
        <f t="shared" si="18"/>
        <v>3437</v>
      </c>
      <c r="BI19" s="33">
        <f>SUM(BI14:BI18)</f>
        <v>2618</v>
      </c>
      <c r="BJ19" s="55">
        <f t="shared" ref="BJ19" si="19">(BH19-BF19)/BF19</f>
        <v>2.1396731054977712E-2</v>
      </c>
      <c r="BK19" s="55">
        <f t="shared" ref="BK19" si="20">(BI19-BG19)/BG19</f>
        <v>4.5944866160607271E-2</v>
      </c>
    </row>
    <row r="20" spans="1:63" ht="14.4" x14ac:dyDescent="0.55000000000000004">
      <c r="A20" s="26" t="s">
        <v>45</v>
      </c>
      <c r="B20" s="27">
        <f t="shared" ref="B20:AD20" si="21">B12+B19</f>
        <v>11249</v>
      </c>
      <c r="C20" s="27">
        <f t="shared" si="21"/>
        <v>7813</v>
      </c>
      <c r="D20" s="28">
        <f t="shared" si="21"/>
        <v>11214</v>
      </c>
      <c r="E20" s="28">
        <f t="shared" si="21"/>
        <v>7717</v>
      </c>
      <c r="F20" s="28">
        <f t="shared" si="21"/>
        <v>10805</v>
      </c>
      <c r="G20" s="28">
        <f t="shared" si="21"/>
        <v>7378</v>
      </c>
      <c r="H20" s="28">
        <f t="shared" si="21"/>
        <v>11736</v>
      </c>
      <c r="I20" s="28">
        <f t="shared" si="21"/>
        <v>7437</v>
      </c>
      <c r="J20" s="28">
        <f t="shared" si="21"/>
        <v>11031</v>
      </c>
      <c r="K20" s="28">
        <f t="shared" si="21"/>
        <v>7559.9999999999991</v>
      </c>
      <c r="L20" s="28">
        <f t="shared" si="21"/>
        <v>11714</v>
      </c>
      <c r="M20" s="28">
        <f t="shared" si="21"/>
        <v>8008.93</v>
      </c>
      <c r="N20" s="28">
        <f t="shared" si="21"/>
        <v>12196</v>
      </c>
      <c r="O20" s="28">
        <f t="shared" si="21"/>
        <v>8398</v>
      </c>
      <c r="P20" s="28">
        <f t="shared" si="21"/>
        <v>11857</v>
      </c>
      <c r="Q20" s="28">
        <f t="shared" si="21"/>
        <v>8189</v>
      </c>
      <c r="R20" s="28">
        <f t="shared" si="21"/>
        <v>11054</v>
      </c>
      <c r="S20" s="28">
        <f t="shared" si="21"/>
        <v>7796</v>
      </c>
      <c r="T20" s="28">
        <f t="shared" si="21"/>
        <v>10626</v>
      </c>
      <c r="U20" s="28">
        <f t="shared" si="21"/>
        <v>7668</v>
      </c>
      <c r="V20" s="28">
        <f t="shared" si="21"/>
        <v>9987</v>
      </c>
      <c r="W20" s="28">
        <f t="shared" si="21"/>
        <v>7396</v>
      </c>
      <c r="X20" s="28">
        <f t="shared" si="21"/>
        <v>11441</v>
      </c>
      <c r="Y20" s="28">
        <f t="shared" si="21"/>
        <v>7905</v>
      </c>
      <c r="Z20" s="28">
        <f t="shared" si="21"/>
        <v>11970</v>
      </c>
      <c r="AA20" s="28">
        <f t="shared" si="21"/>
        <v>8572</v>
      </c>
      <c r="AB20" s="28">
        <f t="shared" si="21"/>
        <v>13042</v>
      </c>
      <c r="AC20" s="28">
        <f t="shared" si="21"/>
        <v>9550</v>
      </c>
      <c r="AD20" s="28">
        <f t="shared" si="21"/>
        <v>13850</v>
      </c>
      <c r="AE20" s="28">
        <f>AE12+AE19-1</f>
        <v>10237</v>
      </c>
      <c r="AF20" s="35">
        <f t="shared" ref="AF20:AY20" si="22">AF12+AF19</f>
        <v>14912</v>
      </c>
      <c r="AG20" s="35">
        <f t="shared" si="22"/>
        <v>11154</v>
      </c>
      <c r="AH20" s="35">
        <f t="shared" si="22"/>
        <v>15454</v>
      </c>
      <c r="AI20" s="35">
        <f t="shared" si="22"/>
        <v>11441</v>
      </c>
      <c r="AJ20" s="35">
        <f t="shared" si="22"/>
        <v>15741</v>
      </c>
      <c r="AK20" s="35">
        <f t="shared" si="22"/>
        <v>11791</v>
      </c>
      <c r="AL20" s="35">
        <f t="shared" si="22"/>
        <v>15874</v>
      </c>
      <c r="AM20" s="35">
        <f t="shared" si="22"/>
        <v>12001</v>
      </c>
      <c r="AN20" s="35">
        <f t="shared" si="22"/>
        <v>16277</v>
      </c>
      <c r="AO20" s="35">
        <f t="shared" si="22"/>
        <v>12333</v>
      </c>
      <c r="AP20" s="35">
        <f t="shared" si="22"/>
        <v>16756</v>
      </c>
      <c r="AQ20" s="35">
        <f t="shared" si="22"/>
        <v>12834</v>
      </c>
      <c r="AR20" s="35">
        <f t="shared" si="22"/>
        <v>17030</v>
      </c>
      <c r="AS20" s="35">
        <f t="shared" si="22"/>
        <v>13196</v>
      </c>
      <c r="AT20" s="35">
        <f t="shared" si="22"/>
        <v>16847</v>
      </c>
      <c r="AU20" s="35">
        <f t="shared" si="22"/>
        <v>13101</v>
      </c>
      <c r="AV20" s="35">
        <f t="shared" si="22"/>
        <v>16413</v>
      </c>
      <c r="AW20" s="35">
        <f t="shared" si="22"/>
        <v>13034.5</v>
      </c>
      <c r="AX20" s="35">
        <f t="shared" si="22"/>
        <v>16164</v>
      </c>
      <c r="AY20" s="35">
        <f t="shared" si="22"/>
        <v>13219</v>
      </c>
      <c r="AZ20" s="35">
        <f>AZ12+AZ19</f>
        <v>15989</v>
      </c>
      <c r="BA20" s="35">
        <f>BA12+BA19</f>
        <v>13241.599999999999</v>
      </c>
      <c r="BB20" s="35">
        <f>BB12+BB19</f>
        <v>16259</v>
      </c>
      <c r="BC20" s="35">
        <f>BC12+BC19</f>
        <v>13571</v>
      </c>
      <c r="BD20" s="35">
        <f t="shared" ref="BD20:BE20" si="23">BD12+BD19</f>
        <v>15637</v>
      </c>
      <c r="BE20" s="35">
        <f t="shared" si="23"/>
        <v>12957.992999999953</v>
      </c>
      <c r="BF20" s="35">
        <f t="shared" ref="BF20:BH20" si="24">BF12+BF19</f>
        <v>15586</v>
      </c>
      <c r="BG20" s="35">
        <f>SUM(BG12,BG19)</f>
        <v>12875</v>
      </c>
      <c r="BH20" s="35">
        <f t="shared" si="24"/>
        <v>15671</v>
      </c>
      <c r="BI20" s="35">
        <f>SUM(BI12,BI19)</f>
        <v>13088</v>
      </c>
      <c r="BJ20" s="50">
        <f t="shared" ref="BJ20" si="25">(BH20-BF20)/BF20</f>
        <v>5.4536122160913645E-3</v>
      </c>
      <c r="BK20" s="50">
        <f t="shared" ref="BK20" si="26">(BI20-BG20)/BG20</f>
        <v>1.6543689320388348E-2</v>
      </c>
    </row>
    <row r="21" spans="1:63" ht="14.4" x14ac:dyDescent="0.55000000000000004">
      <c r="C21" s="16"/>
      <c r="AT21" s="2"/>
      <c r="AU21" s="2"/>
      <c r="AV21" s="2"/>
      <c r="AW21" s="2"/>
      <c r="AZ21" s="2"/>
      <c r="BA21" s="2"/>
      <c r="BB21" s="2"/>
      <c r="BC21" s="2"/>
      <c r="BD21" s="44"/>
      <c r="BE21" s="44"/>
    </row>
    <row r="22" spans="1:63" ht="14.4" x14ac:dyDescent="0.55000000000000004">
      <c r="A22" s="29" t="s">
        <v>46</v>
      </c>
      <c r="B22" s="29"/>
      <c r="C22" s="30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X22" s="31"/>
      <c r="AY22" s="31"/>
      <c r="BD22" s="44"/>
      <c r="BE22" s="44"/>
    </row>
    <row r="23" spans="1:63" ht="14.4" x14ac:dyDescent="0.55000000000000004">
      <c r="A23" s="29" t="s">
        <v>47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X23" s="31"/>
      <c r="AY23" s="31"/>
      <c r="BD23" s="44"/>
      <c r="BE23" s="44"/>
    </row>
    <row r="24" spans="1:63" ht="14.4" x14ac:dyDescent="0.55000000000000004">
      <c r="BD24" s="44"/>
      <c r="BE24" s="44"/>
    </row>
    <row r="25" spans="1:63" ht="14.4" x14ac:dyDescent="0.55000000000000004">
      <c r="BD25" s="56"/>
      <c r="BE25" s="56"/>
    </row>
    <row r="26" spans="1:63" ht="14.4" x14ac:dyDescent="0.55000000000000004">
      <c r="BD26" s="49"/>
      <c r="BE26" s="49"/>
    </row>
    <row r="27" spans="1:63" ht="14.4" x14ac:dyDescent="0.55000000000000004">
      <c r="BD27" s="50"/>
      <c r="BE27" s="50"/>
    </row>
    <row r="28" spans="1:63" ht="14.4" x14ac:dyDescent="0.55000000000000004">
      <c r="BD28" s="44"/>
    </row>
  </sheetData>
  <mergeCells count="25">
    <mergeCell ref="BH2:BI2"/>
    <mergeCell ref="BF2:BG2"/>
    <mergeCell ref="D2:E2"/>
    <mergeCell ref="F2:G2"/>
    <mergeCell ref="H2:I2"/>
    <mergeCell ref="J2:K2"/>
    <mergeCell ref="L2:M2"/>
    <mergeCell ref="BD2:BE2"/>
    <mergeCell ref="AX2:AY2"/>
    <mergeCell ref="BJ2:BK2"/>
    <mergeCell ref="BD25:BE25"/>
    <mergeCell ref="N2:O2"/>
    <mergeCell ref="AR2:AS2"/>
    <mergeCell ref="AT2:AU2"/>
    <mergeCell ref="AF2:AG2"/>
    <mergeCell ref="AH2:AI2"/>
    <mergeCell ref="AJ2:AK2"/>
    <mergeCell ref="AL2:AM2"/>
    <mergeCell ref="AN2:AO2"/>
    <mergeCell ref="AP2:AQ2"/>
    <mergeCell ref="P2:Q2"/>
    <mergeCell ref="AV2:AW2"/>
    <mergeCell ref="AD2:AE2"/>
    <mergeCell ref="BB2:BC2"/>
    <mergeCell ref="AZ2:BA2"/>
  </mergeCells>
  <phoneticPr fontId="13" type="noConversion"/>
  <conditionalFormatting sqref="AX2">
    <cfRule type="containsText" dxfId="2" priority="3" operator="containsText" text="1-Year Change">
      <formula>NOT(ISERROR(SEARCH("1-Year Change",AX2)))</formula>
    </cfRule>
  </conditionalFormatting>
  <conditionalFormatting sqref="AZ2 BB2 BD2">
    <cfRule type="containsText" dxfId="1" priority="2" operator="containsText" text="1-Year Change">
      <formula>NOT(ISERROR(SEARCH("1-Year Change",AZ2)))</formula>
    </cfRule>
  </conditionalFormatting>
  <conditionalFormatting sqref="BF2 BH2">
    <cfRule type="containsText" dxfId="0" priority="1" operator="containsText" text="1-Year Change">
      <formula>NOT(ISERROR(SEARCH("1-Year Change",BF2)))</formula>
    </cfRule>
  </conditionalFormatting>
  <pageMargins left="0.7" right="0.7" top="0.75" bottom="0.75" header="0.3" footer="0.3"/>
  <pageSetup scale="75" orientation="landscape" r:id="rId1"/>
  <headerFooter>
    <oddHeader xml:space="preserve">&amp;L&amp;"-,Bold"University Level Data &amp;C&amp;"-,Bold"Table 3 &amp;R&amp;"-,Bold"Headcount and FTE Enrollment by Student Level </oddHeader>
    <oddFooter xml:space="preserve">&amp;L&amp;"-,Bold"Office of Institutional Research, UMass Boston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Fatema B Ahad</dc:creator>
  <cp:keywords/>
  <dc:description/>
  <cp:lastModifiedBy>Awat O Osman</cp:lastModifiedBy>
  <cp:revision/>
  <cp:lastPrinted>2024-01-24T16:24:04Z</cp:lastPrinted>
  <dcterms:created xsi:type="dcterms:W3CDTF">2018-01-10T21:55:35Z</dcterms:created>
  <dcterms:modified xsi:type="dcterms:W3CDTF">2024-01-24T16:25:14Z</dcterms:modified>
  <cp:category/>
  <cp:contentStatus/>
</cp:coreProperties>
</file>