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 by College/"/>
    </mc:Choice>
  </mc:AlternateContent>
  <xr:revisionPtr revIDLastSave="2" documentId="8_{F9227366-561C-402F-937E-03AF69DB02AE}" xr6:coauthVersionLast="47" xr6:coauthVersionMax="47" xr10:uidLastSave="{CE80CC87-94D4-43E2-9B92-BAAF7B966664}"/>
  <bookViews>
    <workbookView xWindow="-96" yWindow="-96" windowWidth="23232" windowHeight="13992" xr2:uid="{00000000-000D-0000-FFFF-FFFF00000000}"/>
  </bookViews>
  <sheets>
    <sheet name="TABLE 23" sheetId="1" r:id="rId1"/>
  </sheets>
  <definedNames>
    <definedName name="_AY91">#REF!</definedName>
    <definedName name="_xlnm.Print_Area" localSheetId="0">'TABLE 23'!$A$3:$DH$67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9" i="1" l="1"/>
  <c r="DH10" i="1"/>
  <c r="DH11" i="1"/>
  <c r="DF12" i="1"/>
  <c r="DG12" i="1"/>
  <c r="DH12" i="1"/>
  <c r="DH14" i="1"/>
  <c r="DH15" i="1"/>
  <c r="DH16" i="1"/>
  <c r="DF17" i="1"/>
  <c r="DG17" i="1"/>
  <c r="DH17" i="1"/>
  <c r="DH19" i="1"/>
  <c r="DH20" i="1"/>
  <c r="DH21" i="1"/>
  <c r="DF22" i="1"/>
  <c r="DG22" i="1"/>
  <c r="DH22" i="1"/>
  <c r="DH24" i="1"/>
  <c r="DH25" i="1"/>
  <c r="DH26" i="1"/>
  <c r="DF27" i="1"/>
  <c r="DG27" i="1"/>
  <c r="DH27" i="1"/>
  <c r="DH32" i="1"/>
  <c r="DH43" i="1"/>
  <c r="DH44" i="1"/>
  <c r="DH45" i="1"/>
  <c r="DF46" i="1"/>
  <c r="DG46" i="1"/>
  <c r="DH46" i="1"/>
  <c r="DH48" i="1"/>
  <c r="DH49" i="1"/>
  <c r="DH50" i="1"/>
  <c r="DF51" i="1"/>
  <c r="DG51" i="1"/>
  <c r="DH51" i="1"/>
  <c r="DH53" i="1"/>
  <c r="DH54" i="1"/>
  <c r="DH55" i="1"/>
  <c r="DF56" i="1"/>
  <c r="DG56" i="1"/>
  <c r="DH56" i="1"/>
  <c r="DF61" i="1"/>
  <c r="DG61" i="1"/>
  <c r="DH61" i="1"/>
  <c r="DF63" i="1"/>
  <c r="DG63" i="1"/>
  <c r="DH63" i="1"/>
  <c r="DF64" i="1"/>
  <c r="DG64" i="1"/>
  <c r="DH64" i="1"/>
  <c r="DF65" i="1"/>
  <c r="DG65" i="1"/>
  <c r="DH65" i="1"/>
  <c r="DF66" i="1"/>
  <c r="DG66" i="1"/>
  <c r="DH66" i="1"/>
  <c r="DD61" i="1"/>
  <c r="DC61" i="1"/>
  <c r="DD56" i="1"/>
  <c r="DC56" i="1"/>
  <c r="DD51" i="1"/>
  <c r="DC51" i="1"/>
  <c r="DD46" i="1"/>
  <c r="DC46" i="1"/>
  <c r="DD27" i="1"/>
  <c r="DC27" i="1"/>
  <c r="DD22" i="1"/>
  <c r="DC22" i="1"/>
  <c r="DD17" i="1"/>
  <c r="DC17" i="1"/>
  <c r="DD12" i="1"/>
  <c r="DC12" i="1"/>
  <c r="DD65" i="1"/>
  <c r="DC65" i="1"/>
  <c r="DD64" i="1"/>
  <c r="DC64" i="1"/>
  <c r="DE64" i="1"/>
  <c r="DE66" i="1"/>
  <c r="DD63" i="1"/>
  <c r="DC63" i="1"/>
  <c r="DE61" i="1"/>
  <c r="DE55" i="1"/>
  <c r="DE56" i="1"/>
  <c r="DE54" i="1"/>
  <c r="DE53" i="1"/>
  <c r="DE50" i="1"/>
  <c r="DE51" i="1"/>
  <c r="DE49" i="1"/>
  <c r="DE48" i="1"/>
  <c r="DE45" i="1"/>
  <c r="DE46" i="1"/>
  <c r="DE44" i="1"/>
  <c r="DE43" i="1"/>
  <c r="DE32" i="1"/>
  <c r="DE26" i="1"/>
  <c r="DE27" i="1"/>
  <c r="DE25" i="1"/>
  <c r="DE24" i="1"/>
  <c r="DE21" i="1"/>
  <c r="DE20" i="1"/>
  <c r="DE19" i="1"/>
  <c r="DE16" i="1"/>
  <c r="DE15" i="1"/>
  <c r="DE14" i="1"/>
  <c r="DE11" i="1"/>
  <c r="DE12" i="1"/>
  <c r="DE10" i="1"/>
  <c r="DE9" i="1"/>
  <c r="CN32" i="1"/>
  <c r="CO32" i="1"/>
  <c r="CP32" i="1"/>
  <c r="CQ32" i="1"/>
  <c r="CN63" i="1"/>
  <c r="CQ63" i="1"/>
  <c r="CS63" i="1" s="1"/>
  <c r="CS32" i="1"/>
  <c r="CR32" i="1"/>
  <c r="CT32" i="1"/>
  <c r="CU32" i="1"/>
  <c r="CU61" i="1"/>
  <c r="CZ61" i="1"/>
  <c r="DA61" i="1"/>
  <c r="DB61" i="1"/>
  <c r="DA66" i="1"/>
  <c r="DA64" i="1"/>
  <c r="DA65" i="1"/>
  <c r="CZ64" i="1"/>
  <c r="CZ65" i="1"/>
  <c r="CZ66" i="1"/>
  <c r="DA63" i="1"/>
  <c r="CZ63" i="1"/>
  <c r="DB63" i="1"/>
  <c r="CW63" i="1"/>
  <c r="CT61" i="1"/>
  <c r="CV61" i="1"/>
  <c r="DB54" i="1"/>
  <c r="DB56" i="1"/>
  <c r="DB55" i="1"/>
  <c r="DB53" i="1"/>
  <c r="CZ56" i="1"/>
  <c r="DA56" i="1"/>
  <c r="DB49" i="1"/>
  <c r="DB51" i="1"/>
  <c r="DB50" i="1"/>
  <c r="DB48" i="1"/>
  <c r="CZ51" i="1"/>
  <c r="DA51" i="1"/>
  <c r="DA46" i="1"/>
  <c r="DB46" i="1"/>
  <c r="CZ46" i="1"/>
  <c r="DB44" i="1"/>
  <c r="DB45" i="1"/>
  <c r="DB43" i="1"/>
  <c r="CZ32" i="1"/>
  <c r="DA32" i="1"/>
  <c r="DB32" i="1"/>
  <c r="DA27" i="1"/>
  <c r="DB27" i="1"/>
  <c r="CZ27" i="1"/>
  <c r="DB25" i="1"/>
  <c r="DB26" i="1"/>
  <c r="DB24" i="1"/>
  <c r="DA22" i="1"/>
  <c r="DB22" i="1"/>
  <c r="CZ22" i="1"/>
  <c r="DB20" i="1"/>
  <c r="DB21" i="1"/>
  <c r="DB19" i="1"/>
  <c r="DB17" i="1"/>
  <c r="DB16" i="1"/>
  <c r="DB15" i="1"/>
  <c r="DB14" i="1"/>
  <c r="DA17" i="1"/>
  <c r="CZ17" i="1"/>
  <c r="DA12" i="1"/>
  <c r="CZ12" i="1"/>
  <c r="CW12" i="1"/>
  <c r="CY12" i="1"/>
  <c r="DB10" i="1"/>
  <c r="DB11" i="1"/>
  <c r="DB9" i="1"/>
  <c r="CX63" i="1"/>
  <c r="CX64" i="1"/>
  <c r="CX65" i="1"/>
  <c r="CW64" i="1"/>
  <c r="CW65" i="1"/>
  <c r="CU63" i="1"/>
  <c r="CU64" i="1"/>
  <c r="CV64" i="1"/>
  <c r="CU65" i="1"/>
  <c r="CT64" i="1"/>
  <c r="CT65" i="1"/>
  <c r="CT63" i="1"/>
  <c r="CV63" i="1"/>
  <c r="CR63" i="1"/>
  <c r="CR64" i="1"/>
  <c r="CS64" i="1" s="1"/>
  <c r="CS66" i="1" s="1"/>
  <c r="CR65" i="1"/>
  <c r="CR66" i="1" s="1"/>
  <c r="CQ64" i="1"/>
  <c r="CQ65" i="1"/>
  <c r="CQ66" i="1"/>
  <c r="CO63" i="1"/>
  <c r="CO64" i="1"/>
  <c r="CO65" i="1"/>
  <c r="CO66" i="1" s="1"/>
  <c r="CN64" i="1"/>
  <c r="CN65" i="1"/>
  <c r="CL62" i="1"/>
  <c r="CL63" i="1"/>
  <c r="CL64" i="1"/>
  <c r="CL65" i="1" s="1"/>
  <c r="CK63" i="1"/>
  <c r="CK64" i="1"/>
  <c r="CM64" i="1" s="1"/>
  <c r="CM65" i="1" s="1"/>
  <c r="CK62" i="1"/>
  <c r="CW46" i="1"/>
  <c r="CX46" i="1"/>
  <c r="CY46" i="1"/>
  <c r="CW51" i="1"/>
  <c r="CX51" i="1"/>
  <c r="CY51" i="1"/>
  <c r="CW56" i="1"/>
  <c r="CX56" i="1"/>
  <c r="CY56" i="1"/>
  <c r="CW61" i="1"/>
  <c r="CX61" i="1"/>
  <c r="CY61" i="1"/>
  <c r="CW32" i="1"/>
  <c r="CX32" i="1"/>
  <c r="CY32" i="1"/>
  <c r="CW27" i="1"/>
  <c r="CX27" i="1"/>
  <c r="CY27" i="1"/>
  <c r="CW22" i="1"/>
  <c r="CX22" i="1"/>
  <c r="CY22" i="1"/>
  <c r="CW17" i="1"/>
  <c r="CX17" i="1"/>
  <c r="CY17" i="1"/>
  <c r="CX12" i="1"/>
  <c r="CV49" i="1"/>
  <c r="CV50" i="1"/>
  <c r="CV48" i="1"/>
  <c r="CV54" i="1"/>
  <c r="CV55" i="1"/>
  <c r="CV53" i="1"/>
  <c r="CV44" i="1"/>
  <c r="CV45" i="1"/>
  <c r="CV43" i="1"/>
  <c r="CV25" i="1"/>
  <c r="CV26" i="1"/>
  <c r="CV24" i="1"/>
  <c r="CV20" i="1"/>
  <c r="CV21" i="1"/>
  <c r="CV19" i="1"/>
  <c r="CV16" i="1"/>
  <c r="CV15" i="1"/>
  <c r="CV14" i="1"/>
  <c r="CV11" i="1"/>
  <c r="CV10" i="1"/>
  <c r="CV9" i="1"/>
  <c r="CS9" i="1"/>
  <c r="CH12" i="1"/>
  <c r="CR51" i="1"/>
  <c r="CS51" i="1"/>
  <c r="CT51" i="1"/>
  <c r="CU51" i="1"/>
  <c r="CR56" i="1"/>
  <c r="CT56" i="1"/>
  <c r="CU56" i="1"/>
  <c r="CR61" i="1"/>
  <c r="CR46" i="1"/>
  <c r="CT46" i="1"/>
  <c r="CU46" i="1"/>
  <c r="CV32" i="1"/>
  <c r="CR27" i="1"/>
  <c r="CT27" i="1"/>
  <c r="CU27" i="1"/>
  <c r="CR22" i="1"/>
  <c r="CT22" i="1"/>
  <c r="CU22" i="1"/>
  <c r="CR17" i="1"/>
  <c r="CT17" i="1"/>
  <c r="CU17" i="1"/>
  <c r="CT12" i="1"/>
  <c r="CU12" i="1"/>
  <c r="CQ51" i="1"/>
  <c r="CS55" i="1"/>
  <c r="CS54" i="1"/>
  <c r="CS53" i="1"/>
  <c r="CS60" i="1"/>
  <c r="CS59" i="1"/>
  <c r="CS58" i="1"/>
  <c r="CS45" i="1"/>
  <c r="CS44" i="1"/>
  <c r="CS43" i="1"/>
  <c r="CS26" i="1"/>
  <c r="CS27" i="1"/>
  <c r="CS25" i="1"/>
  <c r="CS24" i="1"/>
  <c r="CS21" i="1"/>
  <c r="CS20" i="1"/>
  <c r="CS19" i="1"/>
  <c r="CS16" i="1"/>
  <c r="CS15" i="1"/>
  <c r="CS14" i="1"/>
  <c r="CS11" i="1"/>
  <c r="CS10" i="1"/>
  <c r="CP9" i="1"/>
  <c r="CQ56" i="1"/>
  <c r="CQ61" i="1"/>
  <c r="CQ46" i="1"/>
  <c r="CQ27" i="1"/>
  <c r="CQ22" i="1"/>
  <c r="CQ17" i="1"/>
  <c r="CQ12" i="1"/>
  <c r="CR12" i="1"/>
  <c r="CN12" i="1"/>
  <c r="CO12" i="1"/>
  <c r="CN17" i="1"/>
  <c r="CO17" i="1"/>
  <c r="CN22" i="1"/>
  <c r="CO22" i="1"/>
  <c r="CN27" i="1"/>
  <c r="CO27" i="1"/>
  <c r="CN46" i="1"/>
  <c r="CO46" i="1"/>
  <c r="CN56" i="1"/>
  <c r="CO56" i="1"/>
  <c r="CN61" i="1"/>
  <c r="CO61" i="1"/>
  <c r="CP11" i="1"/>
  <c r="CP55" i="1"/>
  <c r="CP54" i="1"/>
  <c r="CP56" i="1"/>
  <c r="CP53" i="1"/>
  <c r="CP60" i="1"/>
  <c r="CP59" i="1"/>
  <c r="CP58" i="1"/>
  <c r="CP45" i="1"/>
  <c r="CP44" i="1"/>
  <c r="CP43" i="1"/>
  <c r="CP41" i="1"/>
  <c r="CP40" i="1"/>
  <c r="CP39" i="1"/>
  <c r="CP38" i="1"/>
  <c r="CP37" i="1"/>
  <c r="CP36" i="1"/>
  <c r="CP35" i="1"/>
  <c r="CP34" i="1"/>
  <c r="CP33" i="1"/>
  <c r="CP26" i="1"/>
  <c r="CP25" i="1"/>
  <c r="CP24" i="1"/>
  <c r="CP21" i="1"/>
  <c r="CP20" i="1"/>
  <c r="CP19" i="1"/>
  <c r="CP16" i="1"/>
  <c r="CP15" i="1"/>
  <c r="CP14" i="1"/>
  <c r="CP10" i="1"/>
  <c r="Y52" i="1"/>
  <c r="Y53" i="1"/>
  <c r="Y54" i="1"/>
  <c r="W55" i="1"/>
  <c r="X55" i="1"/>
  <c r="CL55" i="1"/>
  <c r="CK55" i="1"/>
  <c r="CM54" i="1"/>
  <c r="CM53" i="1"/>
  <c r="CM52" i="1"/>
  <c r="CL61" i="1"/>
  <c r="CK61" i="1"/>
  <c r="CM60" i="1"/>
  <c r="CM59" i="1"/>
  <c r="CM58" i="1"/>
  <c r="CL46" i="1"/>
  <c r="CK46" i="1"/>
  <c r="CM45" i="1"/>
  <c r="CM44" i="1"/>
  <c r="CM43" i="1"/>
  <c r="CL32" i="1"/>
  <c r="CK32" i="1"/>
  <c r="CM31" i="1"/>
  <c r="CM32" i="1"/>
  <c r="CM30" i="1"/>
  <c r="CM29" i="1"/>
  <c r="CL27" i="1"/>
  <c r="CK27" i="1"/>
  <c r="CM26" i="1"/>
  <c r="CM25" i="1"/>
  <c r="CM24" i="1"/>
  <c r="CL22" i="1"/>
  <c r="CK22" i="1"/>
  <c r="CM21" i="1"/>
  <c r="CM20" i="1"/>
  <c r="CM22" i="1"/>
  <c r="CM19" i="1"/>
  <c r="CL17" i="1"/>
  <c r="CK17" i="1"/>
  <c r="CM16" i="1"/>
  <c r="CM15" i="1"/>
  <c r="CM17" i="1"/>
  <c r="CM14" i="1"/>
  <c r="CL12" i="1"/>
  <c r="CK12" i="1"/>
  <c r="CM11" i="1"/>
  <c r="CM10" i="1"/>
  <c r="CM9" i="1"/>
  <c r="CD9" i="1"/>
  <c r="CD10" i="1"/>
  <c r="CD12" i="1"/>
  <c r="CD11" i="1"/>
  <c r="CE12" i="1"/>
  <c r="CD14" i="1"/>
  <c r="CD15" i="1"/>
  <c r="CD16" i="1"/>
  <c r="CE17" i="1"/>
  <c r="CD19" i="1"/>
  <c r="CD20" i="1"/>
  <c r="CD21" i="1"/>
  <c r="CD22" i="1"/>
  <c r="CE22" i="1"/>
  <c r="CD24" i="1"/>
  <c r="CD25" i="1"/>
  <c r="CD26" i="1"/>
  <c r="CE27" i="1"/>
  <c r="CD29" i="1"/>
  <c r="CD30" i="1"/>
  <c r="CD32" i="1"/>
  <c r="CD31" i="1"/>
  <c r="CE32" i="1"/>
  <c r="CD43" i="1"/>
  <c r="CD44" i="1"/>
  <c r="CD45" i="1"/>
  <c r="CE46" i="1"/>
  <c r="CB62" i="1"/>
  <c r="CD62" i="1"/>
  <c r="CC62" i="1"/>
  <c r="CE62" i="1"/>
  <c r="CG62" i="1"/>
  <c r="CB63" i="1"/>
  <c r="CD63" i="1"/>
  <c r="CC63" i="1"/>
  <c r="CE63" i="1"/>
  <c r="CG63" i="1" s="1"/>
  <c r="CB64" i="1"/>
  <c r="CD64" i="1"/>
  <c r="CC64" i="1"/>
  <c r="CE64" i="1"/>
  <c r="CG64" i="1" s="1"/>
  <c r="CJ59" i="1"/>
  <c r="CJ58" i="1"/>
  <c r="CJ57" i="1"/>
  <c r="CJ45" i="1"/>
  <c r="CJ44" i="1"/>
  <c r="CJ43" i="1"/>
  <c r="CJ31" i="1"/>
  <c r="CJ30" i="1"/>
  <c r="CJ29" i="1"/>
  <c r="CJ26" i="1"/>
  <c r="CJ25" i="1"/>
  <c r="CJ24" i="1"/>
  <c r="CJ21" i="1"/>
  <c r="CJ20" i="1"/>
  <c r="CJ22" i="1"/>
  <c r="CJ19" i="1"/>
  <c r="CJ16" i="1"/>
  <c r="CJ15" i="1"/>
  <c r="CJ14" i="1"/>
  <c r="CJ11" i="1"/>
  <c r="CJ12" i="1"/>
  <c r="CJ10" i="1"/>
  <c r="CJ9" i="1"/>
  <c r="CI32" i="1"/>
  <c r="CH32" i="1"/>
  <c r="CI27" i="1"/>
  <c r="CH27" i="1"/>
  <c r="CF27" i="1"/>
  <c r="CI64" i="1"/>
  <c r="CI65" i="1" s="1"/>
  <c r="CH64" i="1"/>
  <c r="CH65" i="1" s="1"/>
  <c r="CI63" i="1"/>
  <c r="CH63" i="1"/>
  <c r="CJ63" i="1"/>
  <c r="CI62" i="1"/>
  <c r="CH62" i="1"/>
  <c r="CJ62" i="1"/>
  <c r="CI60" i="1"/>
  <c r="CH60" i="1"/>
  <c r="CI46" i="1"/>
  <c r="CH46" i="1"/>
  <c r="CI22" i="1"/>
  <c r="CH22" i="1"/>
  <c r="CI17" i="1"/>
  <c r="CH17" i="1"/>
  <c r="CI12" i="1"/>
  <c r="CF62" i="1"/>
  <c r="CF63" i="1"/>
  <c r="CF65" i="1" s="1"/>
  <c r="CF64" i="1"/>
  <c r="CG59" i="1"/>
  <c r="CG58" i="1"/>
  <c r="CG57" i="1"/>
  <c r="CF60" i="1"/>
  <c r="CF46" i="1"/>
  <c r="CF32" i="1"/>
  <c r="CF22" i="1"/>
  <c r="CF17" i="1"/>
  <c r="CF12" i="1"/>
  <c r="CG45" i="1"/>
  <c r="CG44" i="1"/>
  <c r="CG43" i="1"/>
  <c r="CG31" i="1"/>
  <c r="CG30" i="1"/>
  <c r="CG29" i="1"/>
  <c r="CG26" i="1"/>
  <c r="CG25" i="1"/>
  <c r="CG24" i="1"/>
  <c r="CG21" i="1"/>
  <c r="CG20" i="1"/>
  <c r="CG22" i="1"/>
  <c r="CG19" i="1"/>
  <c r="CG16" i="1"/>
  <c r="CG15" i="1"/>
  <c r="CG14" i="1"/>
  <c r="CG11" i="1"/>
  <c r="CG10" i="1"/>
  <c r="CG12" i="1"/>
  <c r="CG9" i="1"/>
  <c r="BY46" i="1"/>
  <c r="BZ46" i="1"/>
  <c r="BY32" i="1"/>
  <c r="BZ32" i="1"/>
  <c r="BY12" i="1"/>
  <c r="BZ12" i="1"/>
  <c r="BY22" i="1"/>
  <c r="BZ22" i="1"/>
  <c r="BY27" i="1"/>
  <c r="BZ27" i="1"/>
  <c r="BY17" i="1"/>
  <c r="BZ17" i="1"/>
  <c r="BY64" i="1"/>
  <c r="CA64" i="1"/>
  <c r="BZ64" i="1"/>
  <c r="BZ65" i="1"/>
  <c r="BY63" i="1"/>
  <c r="CA63" i="1"/>
  <c r="BZ63" i="1"/>
  <c r="BY62" i="1"/>
  <c r="CA62" i="1"/>
  <c r="BZ62" i="1"/>
  <c r="CA45" i="1"/>
  <c r="CA44" i="1"/>
  <c r="CA46" i="1"/>
  <c r="CA43" i="1"/>
  <c r="CA31" i="1"/>
  <c r="CA32" i="1"/>
  <c r="CA30" i="1"/>
  <c r="CA29" i="1"/>
  <c r="CA26" i="1"/>
  <c r="CA25" i="1"/>
  <c r="CA27" i="1"/>
  <c r="CA24" i="1"/>
  <c r="CA21" i="1"/>
  <c r="CA22" i="1"/>
  <c r="CA20" i="1"/>
  <c r="CA19" i="1"/>
  <c r="CA16" i="1"/>
  <c r="CA15" i="1"/>
  <c r="CA14" i="1"/>
  <c r="CA11" i="1"/>
  <c r="CA12" i="1"/>
  <c r="CA10" i="1"/>
  <c r="CA9" i="1"/>
  <c r="BW64" i="1"/>
  <c r="BW63" i="1"/>
  <c r="BW62" i="1"/>
  <c r="BV64" i="1"/>
  <c r="BX64" i="1"/>
  <c r="BV63" i="1"/>
  <c r="BX63" i="1"/>
  <c r="BV62" i="1"/>
  <c r="BX62" i="1"/>
  <c r="BX44" i="1"/>
  <c r="BX45" i="1"/>
  <c r="BX46" i="1"/>
  <c r="BX43" i="1"/>
  <c r="BW46" i="1"/>
  <c r="BI45" i="1"/>
  <c r="BI44" i="1"/>
  <c r="BH46" i="1"/>
  <c r="BG46" i="1"/>
  <c r="BF45" i="1"/>
  <c r="BF46" i="1"/>
  <c r="BF44" i="1"/>
  <c r="BE46" i="1"/>
  <c r="BD46" i="1"/>
  <c r="BC45" i="1"/>
  <c r="BC46" i="1"/>
  <c r="BC44" i="1"/>
  <c r="BB46" i="1"/>
  <c r="BA46" i="1"/>
  <c r="AZ45" i="1"/>
  <c r="AZ46" i="1"/>
  <c r="AZ44" i="1"/>
  <c r="AY46" i="1"/>
  <c r="AX46" i="1"/>
  <c r="AW45" i="1"/>
  <c r="AT45" i="1"/>
  <c r="AW44" i="1"/>
  <c r="AT44" i="1"/>
  <c r="BI43" i="1"/>
  <c r="BF43" i="1"/>
  <c r="BC43" i="1"/>
  <c r="AZ43" i="1"/>
  <c r="AW43" i="1"/>
  <c r="AT43" i="1"/>
  <c r="BX31" i="1"/>
  <c r="BX30" i="1"/>
  <c r="BW32" i="1"/>
  <c r="BV32" i="1"/>
  <c r="BX29" i="1"/>
  <c r="BX26" i="1"/>
  <c r="BX25" i="1"/>
  <c r="BX27" i="1"/>
  <c r="BW27" i="1"/>
  <c r="BV27" i="1"/>
  <c r="BX24" i="1"/>
  <c r="BX21" i="1"/>
  <c r="BX22" i="1"/>
  <c r="BX20" i="1"/>
  <c r="BW22" i="1"/>
  <c r="BV22" i="1"/>
  <c r="BX19" i="1"/>
  <c r="BX16" i="1"/>
  <c r="BX15" i="1"/>
  <c r="BX17" i="1"/>
  <c r="BW17" i="1"/>
  <c r="BV17" i="1"/>
  <c r="BX14" i="1"/>
  <c r="BX11" i="1"/>
  <c r="BX10" i="1"/>
  <c r="BW12" i="1"/>
  <c r="BV12" i="1"/>
  <c r="BX9" i="1"/>
  <c r="BP64" i="1"/>
  <c r="BR64" i="1"/>
  <c r="BP63" i="1"/>
  <c r="BR63" i="1"/>
  <c r="BQ64" i="1"/>
  <c r="BQ65" i="1"/>
  <c r="BQ63" i="1"/>
  <c r="BP62" i="1"/>
  <c r="BR62" i="1"/>
  <c r="BQ62" i="1"/>
  <c r="BR31" i="1"/>
  <c r="BR32" i="1"/>
  <c r="BR30" i="1"/>
  <c r="BQ32" i="1"/>
  <c r="BP32" i="1"/>
  <c r="BR29" i="1"/>
  <c r="BR26" i="1"/>
  <c r="BR25" i="1"/>
  <c r="BR27" i="1"/>
  <c r="BQ27" i="1"/>
  <c r="BP27" i="1"/>
  <c r="BR24" i="1"/>
  <c r="BR21" i="1"/>
  <c r="BR20" i="1"/>
  <c r="BQ22" i="1"/>
  <c r="BP22" i="1"/>
  <c r="BR19" i="1"/>
  <c r="BR16" i="1"/>
  <c r="BR15" i="1"/>
  <c r="BR17" i="1"/>
  <c r="BQ17" i="1"/>
  <c r="BP17" i="1"/>
  <c r="BR14" i="1"/>
  <c r="BR11" i="1"/>
  <c r="BR10" i="1"/>
  <c r="BQ12" i="1"/>
  <c r="BP12" i="1"/>
  <c r="BR9" i="1"/>
  <c r="BT64" i="1"/>
  <c r="BT63" i="1"/>
  <c r="BS64" i="1"/>
  <c r="BU64" i="1"/>
  <c r="BU65" i="1"/>
  <c r="BS63" i="1"/>
  <c r="BT62" i="1"/>
  <c r="BS62" i="1"/>
  <c r="BU62" i="1"/>
  <c r="BN64" i="1"/>
  <c r="BM64" i="1"/>
  <c r="BO64" i="1"/>
  <c r="BN63" i="1"/>
  <c r="BM63" i="1"/>
  <c r="BM65" i="1"/>
  <c r="BN62" i="1"/>
  <c r="BM62" i="1"/>
  <c r="BO62" i="1"/>
  <c r="BK64" i="1"/>
  <c r="BJ64" i="1"/>
  <c r="BL64" i="1"/>
  <c r="BJ63" i="1"/>
  <c r="BL63" i="1"/>
  <c r="BK63" i="1"/>
  <c r="BK62" i="1"/>
  <c r="BJ62" i="1"/>
  <c r="BL62" i="1"/>
  <c r="BH64" i="1"/>
  <c r="BG64" i="1"/>
  <c r="BI64" i="1"/>
  <c r="BH63" i="1"/>
  <c r="BH65" i="1"/>
  <c r="BG63" i="1"/>
  <c r="BI63" i="1"/>
  <c r="BH62" i="1"/>
  <c r="BG62" i="1"/>
  <c r="BI62" i="1"/>
  <c r="BE62" i="1"/>
  <c r="BE63" i="1"/>
  <c r="BE64" i="1"/>
  <c r="BE65" i="1"/>
  <c r="BD62" i="1"/>
  <c r="BF62" i="1"/>
  <c r="BD63" i="1"/>
  <c r="BF63" i="1"/>
  <c r="BD64" i="1"/>
  <c r="BD65" i="1"/>
  <c r="BF64" i="1"/>
  <c r="BM32" i="1"/>
  <c r="BO31" i="1"/>
  <c r="BO30" i="1"/>
  <c r="BO29" i="1"/>
  <c r="BO26" i="1"/>
  <c r="BO25" i="1"/>
  <c r="BO24" i="1"/>
  <c r="BU24" i="1"/>
  <c r="BU25" i="1"/>
  <c r="BU26" i="1"/>
  <c r="BU29" i="1"/>
  <c r="BU30" i="1"/>
  <c r="BU31" i="1"/>
  <c r="BU32" i="1"/>
  <c r="BS32" i="1"/>
  <c r="BT32" i="1"/>
  <c r="BN32" i="1"/>
  <c r="BL31" i="1"/>
  <c r="BL30" i="1"/>
  <c r="BK32" i="1"/>
  <c r="BJ32" i="1"/>
  <c r="BL29" i="1"/>
  <c r="BI31" i="1"/>
  <c r="BI30" i="1"/>
  <c r="BH32" i="1"/>
  <c r="BG32" i="1"/>
  <c r="BI29" i="1"/>
  <c r="BF31" i="1"/>
  <c r="BF30" i="1"/>
  <c r="BF32" i="1"/>
  <c r="BE32" i="1"/>
  <c r="BD32" i="1"/>
  <c r="BF29" i="1"/>
  <c r="BT27" i="1"/>
  <c r="BS27" i="1"/>
  <c r="BU21" i="1"/>
  <c r="BU22" i="1"/>
  <c r="BU20" i="1"/>
  <c r="BT22" i="1"/>
  <c r="BS22" i="1"/>
  <c r="BU19" i="1"/>
  <c r="BU16" i="1"/>
  <c r="BU15" i="1"/>
  <c r="BT17" i="1"/>
  <c r="BS17" i="1"/>
  <c r="BU14" i="1"/>
  <c r="BU11" i="1"/>
  <c r="BU12" i="1"/>
  <c r="BU10" i="1"/>
  <c r="BT12" i="1"/>
  <c r="BS12" i="1"/>
  <c r="BU9" i="1"/>
  <c r="BB62" i="1"/>
  <c r="BB63" i="1"/>
  <c r="BB65" i="1"/>
  <c r="BB64" i="1"/>
  <c r="BA62" i="1"/>
  <c r="BC62" i="1"/>
  <c r="BA63" i="1"/>
  <c r="BC63" i="1"/>
  <c r="BA64" i="1"/>
  <c r="BA65" i="1"/>
  <c r="BN27" i="1"/>
  <c r="BM27" i="1"/>
  <c r="BL26" i="1"/>
  <c r="BL25" i="1"/>
  <c r="BL24" i="1"/>
  <c r="BI26" i="1"/>
  <c r="BI25" i="1"/>
  <c r="BI27" i="1"/>
  <c r="BI24" i="1"/>
  <c r="BF25" i="1"/>
  <c r="BF27" i="1"/>
  <c r="BF26" i="1"/>
  <c r="BF24" i="1"/>
  <c r="BC24" i="1"/>
  <c r="BC25" i="1"/>
  <c r="BC26" i="1"/>
  <c r="BD27" i="1"/>
  <c r="BE27" i="1"/>
  <c r="BG27" i="1"/>
  <c r="BH27" i="1"/>
  <c r="BJ27" i="1"/>
  <c r="BK27" i="1"/>
  <c r="BB27" i="1"/>
  <c r="BA27" i="1"/>
  <c r="BO21" i="1"/>
  <c r="BO22" i="1"/>
  <c r="BO20" i="1"/>
  <c r="BN22" i="1"/>
  <c r="BM22" i="1"/>
  <c r="BO19" i="1"/>
  <c r="BO16" i="1"/>
  <c r="BO15" i="1"/>
  <c r="BN17" i="1"/>
  <c r="BM17" i="1"/>
  <c r="BO14" i="1"/>
  <c r="BO11" i="1"/>
  <c r="BO12" i="1"/>
  <c r="BO10" i="1"/>
  <c r="BN12" i="1"/>
  <c r="BM12" i="1"/>
  <c r="BO9" i="1"/>
  <c r="BL11" i="1"/>
  <c r="BL10" i="1"/>
  <c r="BK12" i="1"/>
  <c r="BJ12" i="1"/>
  <c r="BL21" i="1"/>
  <c r="BL20" i="1"/>
  <c r="BL22" i="1"/>
  <c r="BK22" i="1"/>
  <c r="BJ22" i="1"/>
  <c r="BL19" i="1"/>
  <c r="BL16" i="1"/>
  <c r="BL15" i="1"/>
  <c r="BK17" i="1"/>
  <c r="BJ17" i="1"/>
  <c r="BL14" i="1"/>
  <c r="BL9" i="1"/>
  <c r="BI21" i="1"/>
  <c r="BI20" i="1"/>
  <c r="BH22" i="1"/>
  <c r="BG22" i="1"/>
  <c r="BI19" i="1"/>
  <c r="BI16" i="1"/>
  <c r="BI15" i="1"/>
  <c r="BI17" i="1"/>
  <c r="BH17" i="1"/>
  <c r="BG17" i="1"/>
  <c r="BI14" i="1"/>
  <c r="BI11" i="1"/>
  <c r="BI10" i="1"/>
  <c r="BH12" i="1"/>
  <c r="BG12" i="1"/>
  <c r="BI9" i="1"/>
  <c r="BF16" i="1"/>
  <c r="BF17" i="1"/>
  <c r="BE22" i="1"/>
  <c r="BF21" i="1"/>
  <c r="BF22" i="1"/>
  <c r="BF20" i="1"/>
  <c r="BD22" i="1"/>
  <c r="BF19" i="1"/>
  <c r="BE17" i="1"/>
  <c r="BF15" i="1"/>
  <c r="BD17" i="1"/>
  <c r="BF14" i="1"/>
  <c r="BE12" i="1"/>
  <c r="BF11" i="1"/>
  <c r="BF12" i="1"/>
  <c r="BF10" i="1"/>
  <c r="BD12" i="1"/>
  <c r="BF9" i="1"/>
  <c r="BC38" i="1"/>
  <c r="BC37" i="1"/>
  <c r="BC36" i="1"/>
  <c r="BC35" i="1"/>
  <c r="BC21" i="1"/>
  <c r="BC20" i="1"/>
  <c r="BB22" i="1"/>
  <c r="BA22" i="1"/>
  <c r="BC19" i="1"/>
  <c r="BC11" i="1"/>
  <c r="BC12" i="1"/>
  <c r="BC10" i="1"/>
  <c r="BB12" i="1"/>
  <c r="BA12" i="1"/>
  <c r="BC9" i="1"/>
  <c r="AX64" i="1"/>
  <c r="AX65" i="1"/>
  <c r="AX63" i="1"/>
  <c r="AZ63" i="1"/>
  <c r="AY64" i="1"/>
  <c r="AY65" i="1"/>
  <c r="AY63" i="1"/>
  <c r="AX62" i="1"/>
  <c r="AZ62" i="1"/>
  <c r="AY62" i="1"/>
  <c r="AY22" i="1"/>
  <c r="AZ21" i="1"/>
  <c r="AZ20" i="1"/>
  <c r="AX22" i="1"/>
  <c r="AZ11" i="1"/>
  <c r="AZ10" i="1"/>
  <c r="AY12" i="1"/>
  <c r="AX12" i="1"/>
  <c r="AZ38" i="1"/>
  <c r="AZ37" i="1"/>
  <c r="AZ36" i="1"/>
  <c r="AZ35" i="1"/>
  <c r="AZ19" i="1"/>
  <c r="AZ9" i="1"/>
  <c r="AW64" i="1"/>
  <c r="AW63" i="1"/>
  <c r="AW62" i="1"/>
  <c r="AW21" i="1"/>
  <c r="AW20" i="1"/>
  <c r="AW19" i="1"/>
  <c r="AW11" i="1"/>
  <c r="AW10" i="1"/>
  <c r="AW9" i="1"/>
  <c r="AT62" i="1"/>
  <c r="AT63" i="1"/>
  <c r="AT64" i="1"/>
  <c r="AT19" i="1"/>
  <c r="AT20" i="1"/>
  <c r="AT21" i="1"/>
  <c r="AT9" i="1"/>
  <c r="AT10" i="1"/>
  <c r="AT11" i="1"/>
  <c r="CW66" i="1"/>
  <c r="CM62" i="1"/>
  <c r="CS22" i="1"/>
  <c r="CM63" i="1"/>
  <c r="CJ46" i="1"/>
  <c r="BL17" i="1"/>
  <c r="BO27" i="1"/>
  <c r="CD46" i="1"/>
  <c r="CM27" i="1"/>
  <c r="CM61" i="1"/>
  <c r="CS46" i="1"/>
  <c r="CV12" i="1"/>
  <c r="CS61" i="1"/>
  <c r="CG32" i="1"/>
  <c r="BL12" i="1"/>
  <c r="BS65" i="1"/>
  <c r="CP27" i="1"/>
  <c r="CV22" i="1"/>
  <c r="CN66" i="1"/>
  <c r="BO17" i="1"/>
  <c r="BT65" i="1"/>
  <c r="BR22" i="1"/>
  <c r="CG17" i="1"/>
  <c r="BJ65" i="1"/>
  <c r="CP12" i="1"/>
  <c r="BU27" i="1"/>
  <c r="CJ27" i="1"/>
  <c r="BX12" i="1"/>
  <c r="CA17" i="1"/>
  <c r="CJ17" i="1"/>
  <c r="CM46" i="1"/>
  <c r="Y55" i="1"/>
  <c r="CV46" i="1"/>
  <c r="CG27" i="1"/>
  <c r="CG46" i="1"/>
  <c r="CS12" i="1"/>
  <c r="CS56" i="1"/>
  <c r="BC22" i="1"/>
  <c r="CP17" i="1"/>
  <c r="CS17" i="1"/>
  <c r="CY63" i="1"/>
  <c r="AZ12" i="1"/>
  <c r="BC27" i="1"/>
  <c r="CM12" i="1"/>
  <c r="CV51" i="1"/>
  <c r="BP65" i="1"/>
  <c r="BG65" i="1"/>
  <c r="BR12" i="1"/>
  <c r="CV17" i="1"/>
  <c r="CG60" i="1"/>
  <c r="AZ22" i="1"/>
  <c r="BI22" i="1"/>
  <c r="BU17" i="1"/>
  <c r="BU63" i="1"/>
  <c r="BI46" i="1"/>
  <c r="BV65" i="1"/>
  <c r="CY65" i="1"/>
  <c r="BI32" i="1"/>
  <c r="BW65" i="1"/>
  <c r="CD27" i="1"/>
  <c r="CD17" i="1"/>
  <c r="CP22" i="1"/>
  <c r="CV56" i="1"/>
  <c r="BL27" i="1"/>
  <c r="BN65" i="1"/>
  <c r="CJ60" i="1"/>
  <c r="CM55" i="1"/>
  <c r="CP46" i="1"/>
  <c r="CP64" i="1"/>
  <c r="CV27" i="1"/>
  <c r="BI12" i="1"/>
  <c r="CT66" i="1"/>
  <c r="CP61" i="1"/>
  <c r="CY64" i="1"/>
  <c r="CV65" i="1"/>
  <c r="CV66" i="1"/>
  <c r="CX66" i="1"/>
  <c r="BX65" i="1"/>
  <c r="BY65" i="1"/>
  <c r="BF65" i="1"/>
  <c r="BO63" i="1"/>
  <c r="BO65" i="1"/>
  <c r="CJ32" i="1"/>
  <c r="BL65" i="1"/>
  <c r="CC65" i="1"/>
  <c r="BI65" i="1"/>
  <c r="CA65" i="1"/>
  <c r="CD65" i="1"/>
  <c r="BL32" i="1"/>
  <c r="BO32" i="1"/>
  <c r="BK65" i="1"/>
  <c r="BX32" i="1"/>
  <c r="CP63" i="1"/>
  <c r="DB12" i="1"/>
  <c r="CY66" i="1"/>
  <c r="DB65" i="1"/>
  <c r="DB64" i="1"/>
  <c r="BR65" i="1"/>
  <c r="CB65" i="1"/>
  <c r="AZ64" i="1"/>
  <c r="AZ65" i="1"/>
  <c r="BC64" i="1"/>
  <c r="BC65" i="1"/>
  <c r="DB66" i="1"/>
  <c r="CS65" i="1"/>
  <c r="CU66" i="1"/>
  <c r="DE65" i="1"/>
  <c r="DD66" i="1"/>
  <c r="DE22" i="1"/>
  <c r="DE17" i="1"/>
  <c r="DC66" i="1"/>
  <c r="DE63" i="1"/>
  <c r="CG65" i="1" l="1"/>
  <c r="CJ64" i="1"/>
  <c r="CJ65" i="1" s="1"/>
  <c r="CK65" i="1"/>
  <c r="CP65" i="1"/>
  <c r="CP66" i="1" s="1"/>
  <c r="CE65" i="1"/>
</calcChain>
</file>

<file path=xl/sharedStrings.xml><?xml version="1.0" encoding="utf-8"?>
<sst xmlns="http://schemas.openxmlformats.org/spreadsheetml/2006/main" count="285" uniqueCount="80">
  <si>
    <t>Undergraduate Admissions by College - Fall 2019 - Fall 2023</t>
  </si>
  <si>
    <t>Fall 87</t>
  </si>
  <si>
    <t>Fall 88</t>
  </si>
  <si>
    <t>Fall 89</t>
  </si>
  <si>
    <t>Fall 90</t>
  </si>
  <si>
    <t>Fall 91</t>
  </si>
  <si>
    <t>Fall 92</t>
  </si>
  <si>
    <t>Fall 93</t>
  </si>
  <si>
    <t>Fall 94</t>
  </si>
  <si>
    <t>Fall 1995</t>
  </si>
  <si>
    <t>Fall  1996</t>
  </si>
  <si>
    <t>Fall 1997</t>
  </si>
  <si>
    <t>Fall 1998</t>
  </si>
  <si>
    <t xml:space="preserve">Fall 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</si>
  <si>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</si>
  <si>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</si>
  <si>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</si>
  <si>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</si>
  <si>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</si>
  <si>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</si>
  <si>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</si>
  <si>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</si>
  <si>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</si>
  <si>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</si>
  <si>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</si>
  <si>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</si>
  <si>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</si>
  <si>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</si>
  <si>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</si>
  <si>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</si>
  <si>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</si>
  <si>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</si>
  <si>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</si>
  <si>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</si>
  <si>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</si>
  <si>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</si>
  <si>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</si>
  <si>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 xml:space="preserve"> Fresh-</t>
  </si>
  <si>
    <t xml:space="preserve"> Trans-</t>
  </si>
  <si>
    <t xml:space="preserve"> Fresh.</t>
  </si>
  <si>
    <t xml:space="preserve"> Transfer</t>
  </si>
  <si>
    <t>Fresh.</t>
  </si>
  <si>
    <t>Transfer</t>
  </si>
  <si>
    <t>Fresh. Transfers</t>
  </si>
  <si>
    <t>men</t>
  </si>
  <si>
    <t>fer</t>
  </si>
  <si>
    <t>Total</t>
  </si>
  <si>
    <t xml:space="preserve">  Total</t>
  </si>
  <si>
    <t xml:space="preserve">  men</t>
  </si>
  <si>
    <t xml:space="preserve">   fer</t>
  </si>
  <si>
    <t xml:space="preserve">COLLEGE OF LIBERAL ARTS </t>
  </si>
  <si>
    <t xml:space="preserve"> </t>
  </si>
  <si>
    <t>DO NOT USE THESE NEXT</t>
  </si>
  <si>
    <t>Completed Applications</t>
  </si>
  <si>
    <t>THEY CONTAIN ALL THE FORMULAS</t>
  </si>
  <si>
    <t>Admitted</t>
  </si>
  <si>
    <t xml:space="preserve">NECESSARY TO CREATE NEW </t>
  </si>
  <si>
    <t>Enrolled</t>
  </si>
  <si>
    <t>COLUMNS.!</t>
  </si>
  <si>
    <t>Yield Rate</t>
  </si>
  <si>
    <t>INSERT 3 BLANK COLUMNS TO THE</t>
  </si>
  <si>
    <t xml:space="preserve">COLLEGE OF SCIENCE &amp; MATHEMATICS </t>
  </si>
  <si>
    <t xml:space="preserve">COLLEGE OF MANAGEMENT </t>
  </si>
  <si>
    <t>COPY THE 3 COLUMNS ON THE RIGHT</t>
  </si>
  <si>
    <t>WHEN YOU WANT TO PRINT THE FILE</t>
  </si>
  <si>
    <t>OR MAKE A PRINTER FILE TO IMPORT</t>
  </si>
  <si>
    <t xml:space="preserve">INTO WORD PERFECT, DONT INCLUDE </t>
  </si>
  <si>
    <t>THESE COLUMNS IN THE RANGE.</t>
  </si>
  <si>
    <t xml:space="preserve">COLLEGE OF NURSING &amp; HEALTH SCIENCES </t>
  </si>
  <si>
    <t xml:space="preserve">EXERCISE &amp; HEALTH SCIENCES </t>
  </si>
  <si>
    <t>Included in College of Nursing &amp; Health Sciences</t>
  </si>
  <si>
    <t>CED</t>
  </si>
  <si>
    <t>Applications</t>
  </si>
  <si>
    <t xml:space="preserve">  </t>
  </si>
  <si>
    <t xml:space="preserve">COLLEGE OF EDUCATION &amp; HUMAN DEVELOPMENT </t>
  </si>
  <si>
    <t>GRADUATE SCHOOL OF POLICY &amp; GLOBAL STUDIES</t>
  </si>
  <si>
    <t xml:space="preserve">THE SCHOOL FOR THE ENVIRONMENT </t>
  </si>
  <si>
    <t xml:space="preserve">COLLEGE OF ADVANCING &amp; PROFESSIONAL STUDIES </t>
  </si>
  <si>
    <t>Included in other Colleges</t>
  </si>
  <si>
    <t>UNIVERSITY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</si>
</sst>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.0"/>
    <numFmt numFmtId="165" formatCode="0.0%"/>
    <numFmt numFmtId="166" formatCode="mmmm\ d\,\ yyyy"/>
  </numFmts>
  <fonts count="2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</cellStyleXfs>
  <cellXfs count="133">
    <xf numFmtId="0" fontId="0" fillId="0" borderId="0" xfId="0"/>
    <xf numFmtId="49" fontId="6" fillId="0" borderId="0" xfId="8" applyNumberFormat="1" applyFont="1"/>
    <xf numFmtId="0" fontId="6" fillId="0" borderId="0" xfId="8" applyFont="1"/>
    <xf numFmtId="49" fontId="7" fillId="0" borderId="0" xfId="8" applyNumberFormat="1" applyFont="1"/>
    <xf numFmtId="0" fontId="7" fillId="0" borderId="0" xfId="8" applyFont="1"/>
    <xf numFmtId="3" fontId="6" fillId="0" borderId="0" xfId="1" applyNumberFormat="1" applyFont="1" applyBorder="1"/>
    <xf numFmtId="3" fontId="6" fillId="2" borderId="0" xfId="1" applyNumberFormat="1" applyFont="1" applyFill="1" applyBorder="1"/>
    <xf numFmtId="3" fontId="6" fillId="0" borderId="0" xfId="9" applyNumberFormat="1" applyFont="1" applyAlignment="1">
      <alignment horizontal="right"/>
    </xf>
    <xf numFmtId="3" fontId="6" fillId="2" borderId="0" xfId="9" applyNumberFormat="1" applyFont="1" applyFill="1" applyAlignment="1">
      <alignment horizontal="right"/>
    </xf>
    <xf numFmtId="165" fontId="6" fillId="0" borderId="0" xfId="8" applyNumberFormat="1" applyFont="1"/>
    <xf numFmtId="165" fontId="6" fillId="0" borderId="2" xfId="12" applyNumberFormat="1" applyFont="1" applyBorder="1"/>
    <xf numFmtId="165" fontId="6" fillId="2" borderId="2" xfId="12" applyNumberFormat="1" applyFont="1" applyFill="1" applyBorder="1"/>
    <xf numFmtId="165" fontId="6" fillId="0" borderId="2" xfId="12" applyNumberFormat="1" applyFont="1" applyBorder="1" applyAlignment="1">
      <alignment horizontal="right"/>
    </xf>
    <xf numFmtId="165" fontId="6" fillId="0" borderId="2" xfId="9" applyNumberFormat="1" applyFont="1" applyBorder="1" applyAlignment="1">
      <alignment horizontal="right"/>
    </xf>
    <xf numFmtId="165" fontId="6" fillId="2" borderId="2" xfId="9" applyNumberFormat="1" applyFont="1" applyFill="1" applyBorder="1" applyAlignment="1">
      <alignment horizontal="right"/>
    </xf>
    <xf numFmtId="165" fontId="6" fillId="0" borderId="2" xfId="8" applyNumberFormat="1" applyFont="1" applyBorder="1"/>
    <xf numFmtId="3" fontId="6" fillId="0" borderId="0" xfId="0" applyNumberFormat="1" applyFont="1" applyAlignment="1">
      <alignment vertical="top"/>
    </xf>
    <xf numFmtId="49" fontId="8" fillId="0" borderId="0" xfId="8" applyNumberFormat="1" applyFont="1"/>
    <xf numFmtId="165" fontId="6" fillId="0" borderId="0" xfId="12" applyNumberFormat="1" applyFont="1" applyBorder="1"/>
    <xf numFmtId="165" fontId="6" fillId="2" borderId="0" xfId="12" applyNumberFormat="1" applyFont="1" applyFill="1" applyBorder="1"/>
    <xf numFmtId="165" fontId="6" fillId="0" borderId="0" xfId="12" applyNumberFormat="1" applyFont="1" applyBorder="1" applyAlignment="1">
      <alignment horizontal="right"/>
    </xf>
    <xf numFmtId="165" fontId="6" fillId="0" borderId="0" xfId="9" applyNumberFormat="1" applyFont="1" applyAlignment="1">
      <alignment horizontal="right"/>
    </xf>
    <xf numFmtId="165" fontId="6" fillId="2" borderId="0" xfId="9" applyNumberFormat="1" applyFont="1" applyFill="1" applyAlignment="1">
      <alignment horizontal="right"/>
    </xf>
    <xf numFmtId="165" fontId="6" fillId="0" borderId="0" xfId="11" applyNumberFormat="1" applyFont="1" applyFill="1" applyBorder="1" applyAlignment="1">
      <alignment horizontal="center"/>
    </xf>
    <xf numFmtId="49" fontId="7" fillId="0" borderId="0" xfId="8" applyNumberFormat="1" applyFont="1" applyAlignment="1">
      <alignment horizontal="center"/>
    </xf>
    <xf numFmtId="0" fontId="7" fillId="0" borderId="0" xfId="9" applyFont="1"/>
    <xf numFmtId="49" fontId="7" fillId="0" borderId="0" xfId="8" applyNumberFormat="1" applyFont="1" applyAlignment="1">
      <alignment horizontal="right"/>
    </xf>
    <xf numFmtId="49" fontId="7" fillId="2" borderId="0" xfId="8" applyNumberFormat="1" applyFont="1" applyFill="1" applyAlignment="1">
      <alignment horizontal="right"/>
    </xf>
    <xf numFmtId="0" fontId="7" fillId="2" borderId="0" xfId="9" applyFont="1" applyFill="1" applyAlignment="1">
      <alignment horizontal="center"/>
    </xf>
    <xf numFmtId="0" fontId="7" fillId="2" borderId="0" xfId="8" applyFont="1" applyFill="1" applyAlignment="1">
      <alignment horizontal="center"/>
    </xf>
    <xf numFmtId="49" fontId="6" fillId="2" borderId="0" xfId="8" applyNumberFormat="1" applyFont="1" applyFill="1"/>
    <xf numFmtId="0" fontId="6" fillId="0" borderId="0" xfId="9" applyFont="1"/>
    <xf numFmtId="0" fontId="6" fillId="2" borderId="0" xfId="9" applyFont="1" applyFill="1"/>
    <xf numFmtId="0" fontId="6" fillId="2" borderId="0" xfId="8" applyFont="1" applyFill="1"/>
    <xf numFmtId="0" fontId="6" fillId="0" borderId="0" xfId="8" applyFont="1" applyAlignment="1">
      <alignment horizontal="center"/>
    </xf>
    <xf numFmtId="0" fontId="6" fillId="5" borderId="0" xfId="8" applyFont="1" applyFill="1" applyAlignment="1">
      <alignment horizontal="center"/>
    </xf>
    <xf numFmtId="3" fontId="6" fillId="0" borderId="0" xfId="8" applyNumberFormat="1" applyFont="1"/>
    <xf numFmtId="3" fontId="6" fillId="2" borderId="0" xfId="8" applyNumberFormat="1" applyFont="1" applyFill="1"/>
    <xf numFmtId="3" fontId="6" fillId="0" borderId="0" xfId="8" applyNumberFormat="1" applyFont="1" applyAlignment="1">
      <alignment horizontal="center"/>
    </xf>
    <xf numFmtId="165" fontId="6" fillId="2" borderId="0" xfId="8" applyNumberFormat="1" applyFont="1" applyFill="1"/>
    <xf numFmtId="165" fontId="6" fillId="0" borderId="0" xfId="8" applyNumberFormat="1" applyFont="1" applyAlignment="1">
      <alignment horizontal="center"/>
    </xf>
    <xf numFmtId="165" fontId="6" fillId="0" borderId="0" xfId="12" applyNumberFormat="1" applyFont="1" applyFill="1" applyBorder="1"/>
    <xf numFmtId="165" fontId="6" fillId="0" borderId="0" xfId="9" applyNumberFormat="1" applyFont="1" applyAlignment="1">
      <alignment horizontal="center"/>
    </xf>
    <xf numFmtId="0" fontId="6" fillId="0" borderId="0" xfId="0" applyFont="1"/>
    <xf numFmtId="165" fontId="6" fillId="4" borderId="0" xfId="9" applyNumberFormat="1" applyFont="1" applyFill="1" applyAlignment="1">
      <alignment horizontal="right"/>
    </xf>
    <xf numFmtId="3" fontId="6" fillId="0" borderId="0" xfId="0" applyNumberFormat="1" applyFont="1"/>
    <xf numFmtId="3" fontId="6" fillId="2" borderId="0" xfId="0" applyNumberFormat="1" applyFont="1" applyFill="1"/>
    <xf numFmtId="0" fontId="6" fillId="3" borderId="0" xfId="0" applyFont="1" applyFill="1"/>
    <xf numFmtId="3" fontId="6" fillId="0" borderId="0" xfId="9" applyNumberFormat="1" applyFont="1" applyAlignment="1">
      <alignment horizontal="center"/>
    </xf>
    <xf numFmtId="3" fontId="6" fillId="2" borderId="0" xfId="9" applyNumberFormat="1" applyFont="1" applyFill="1" applyAlignment="1">
      <alignment horizontal="center"/>
    </xf>
    <xf numFmtId="165" fontId="6" fillId="2" borderId="0" xfId="9" applyNumberFormat="1" applyFont="1" applyFill="1" applyAlignment="1">
      <alignment horizontal="center"/>
    </xf>
    <xf numFmtId="165" fontId="6" fillId="5" borderId="0" xfId="8" applyNumberFormat="1" applyFont="1" applyFill="1" applyAlignment="1">
      <alignment horizontal="center"/>
    </xf>
    <xf numFmtId="1" fontId="6" fillId="0" borderId="0" xfId="8" applyNumberFormat="1" applyFont="1" applyAlignment="1">
      <alignment horizontal="center"/>
    </xf>
    <xf numFmtId="1" fontId="6" fillId="0" borderId="0" xfId="11" applyNumberFormat="1" applyFont="1" applyFill="1" applyBorder="1" applyAlignment="1">
      <alignment horizontal="center"/>
    </xf>
    <xf numFmtId="0" fontId="6" fillId="0" borderId="2" xfId="8" applyFont="1" applyBorder="1"/>
    <xf numFmtId="0" fontId="9" fillId="0" borderId="0" xfId="8" applyFont="1"/>
    <xf numFmtId="0" fontId="9" fillId="5" borderId="0" xfId="8" applyFont="1" applyFill="1"/>
    <xf numFmtId="0" fontId="6" fillId="5" borderId="0" xfId="8" applyFont="1" applyFill="1"/>
    <xf numFmtId="165" fontId="6" fillId="2" borderId="2" xfId="8" applyNumberFormat="1" applyFont="1" applyFill="1" applyBorder="1"/>
    <xf numFmtId="165" fontId="6" fillId="0" borderId="2" xfId="8" applyNumberFormat="1" applyFont="1" applyBorder="1" applyAlignment="1">
      <alignment horizontal="center"/>
    </xf>
    <xf numFmtId="165" fontId="6" fillId="0" borderId="2" xfId="11" applyNumberFormat="1" applyFont="1" applyFill="1" applyBorder="1" applyAlignment="1">
      <alignment horizontal="center"/>
    </xf>
    <xf numFmtId="0" fontId="7" fillId="0" borderId="2" xfId="8" applyFont="1" applyBorder="1"/>
    <xf numFmtId="3" fontId="7" fillId="0" borderId="0" xfId="8" applyNumberFormat="1" applyFont="1"/>
    <xf numFmtId="0" fontId="7" fillId="0" borderId="3" xfId="8" applyFont="1" applyBorder="1"/>
    <xf numFmtId="3" fontId="7" fillId="0" borderId="3" xfId="8" applyNumberFormat="1" applyFont="1" applyBorder="1" applyAlignment="1">
      <alignment horizontal="center"/>
    </xf>
    <xf numFmtId="165" fontId="6" fillId="3" borderId="2" xfId="12" applyNumberFormat="1" applyFont="1" applyFill="1" applyBorder="1"/>
    <xf numFmtId="165" fontId="6" fillId="0" borderId="2" xfId="9" applyNumberFormat="1" applyFont="1" applyBorder="1" applyAlignment="1">
      <alignment horizontal="center"/>
    </xf>
    <xf numFmtId="165" fontId="6" fillId="4" borderId="2" xfId="11" applyNumberFormat="1" applyFont="1" applyFill="1" applyBorder="1"/>
    <xf numFmtId="165" fontId="6" fillId="2" borderId="2" xfId="11" applyNumberFormat="1" applyFont="1" applyFill="1" applyBorder="1"/>
    <xf numFmtId="165" fontId="6" fillId="0" borderId="2" xfId="11" applyNumberFormat="1" applyFont="1" applyFill="1" applyBorder="1"/>
    <xf numFmtId="0" fontId="9" fillId="0" borderId="2" xfId="8" applyFont="1" applyBorder="1"/>
    <xf numFmtId="0" fontId="9" fillId="5" borderId="2" xfId="8" applyFont="1" applyFill="1" applyBorder="1"/>
    <xf numFmtId="0" fontId="6" fillId="5" borderId="2" xfId="8" applyFont="1" applyFill="1" applyBorder="1"/>
    <xf numFmtId="3" fontId="6" fillId="0" borderId="2" xfId="8" applyNumberFormat="1" applyFont="1" applyBorder="1"/>
    <xf numFmtId="165" fontId="6" fillId="0" borderId="2" xfId="11" applyNumberFormat="1" applyFont="1" applyBorder="1"/>
    <xf numFmtId="165" fontId="7" fillId="0" borderId="2" xfId="8" applyNumberFormat="1" applyFont="1" applyBorder="1"/>
    <xf numFmtId="165" fontId="7" fillId="0" borderId="2" xfId="9" applyNumberFormat="1" applyFont="1" applyBorder="1" applyAlignment="1">
      <alignment horizontal="right"/>
    </xf>
    <xf numFmtId="165" fontId="7" fillId="0" borderId="0" xfId="9" applyNumberFormat="1" applyFont="1" applyAlignment="1">
      <alignment horizontal="right"/>
    </xf>
    <xf numFmtId="165" fontId="7" fillId="0" borderId="2" xfId="11" applyNumberFormat="1" applyFont="1" applyFill="1" applyBorder="1"/>
    <xf numFmtId="165" fontId="7" fillId="0" borderId="0" xfId="8" applyNumberFormat="1" applyFont="1"/>
    <xf numFmtId="165" fontId="7" fillId="0" borderId="2" xfId="8" applyNumberFormat="1" applyFont="1" applyBorder="1" applyAlignment="1">
      <alignment horizontal="center"/>
    </xf>
    <xf numFmtId="3" fontId="7" fillId="0" borderId="0" xfId="9" applyNumberFormat="1" applyFont="1" applyAlignment="1">
      <alignment horizontal="center"/>
    </xf>
    <xf numFmtId="165" fontId="7" fillId="0" borderId="2" xfId="9" applyNumberFormat="1" applyFont="1" applyBorder="1" applyAlignment="1">
      <alignment horizontal="center"/>
    </xf>
    <xf numFmtId="165" fontId="7" fillId="0" borderId="0" xfId="9" applyNumberFormat="1" applyFont="1" applyAlignment="1">
      <alignment horizontal="center"/>
    </xf>
    <xf numFmtId="165" fontId="7" fillId="0" borderId="2" xfId="11" applyNumberFormat="1" applyFont="1" applyFill="1" applyBorder="1" applyAlignment="1">
      <alignment horizontal="center"/>
    </xf>
    <xf numFmtId="165" fontId="7" fillId="0" borderId="0" xfId="8" applyNumberFormat="1" applyFont="1" applyAlignment="1">
      <alignment horizontal="center"/>
    </xf>
    <xf numFmtId="0" fontId="10" fillId="0" borderId="0" xfId="8" applyFont="1"/>
    <xf numFmtId="0" fontId="10" fillId="0" borderId="2" xfId="8" applyFont="1" applyBorder="1"/>
    <xf numFmtId="0" fontId="7" fillId="0" borderId="0" xfId="9" applyFont="1" applyAlignment="1">
      <alignment horizontal="center"/>
    </xf>
    <xf numFmtId="0" fontId="7" fillId="0" borderId="0" xfId="8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7" fillId="0" borderId="3" xfId="8" applyFont="1" applyBorder="1" applyAlignment="1">
      <alignment horizontal="center"/>
    </xf>
    <xf numFmtId="0" fontId="11" fillId="0" borderId="0" xfId="8" applyFont="1" applyAlignment="1">
      <alignment horizontal="left"/>
    </xf>
    <xf numFmtId="165" fontId="8" fillId="0" borderId="0" xfId="8" applyNumberFormat="1" applyFont="1"/>
    <xf numFmtId="49" fontId="12" fillId="0" borderId="0" xfId="0" applyNumberFormat="1" applyFont="1"/>
    <xf numFmtId="49" fontId="6" fillId="0" borderId="0" xfId="0" applyNumberFormat="1" applyFont="1"/>
    <xf numFmtId="49" fontId="6" fillId="0" borderId="2" xfId="8" applyNumberFormat="1" applyFont="1" applyBorder="1"/>
    <xf numFmtId="49" fontId="6" fillId="0" borderId="2" xfId="11" applyNumberFormat="1" applyFont="1" applyBorder="1"/>
    <xf numFmtId="165" fontId="6" fillId="5" borderId="2" xfId="11" applyNumberFormat="1" applyFont="1" applyFill="1" applyBorder="1"/>
    <xf numFmtId="49" fontId="7" fillId="0" borderId="3" xfId="8" applyNumberFormat="1" applyFont="1" applyBorder="1"/>
    <xf numFmtId="165" fontId="6" fillId="0" borderId="0" xfId="11" applyNumberFormat="1" applyFont="1" applyBorder="1"/>
    <xf numFmtId="165" fontId="6" fillId="5" borderId="0" xfId="11" applyNumberFormat="1" applyFont="1" applyFill="1" applyBorder="1"/>
    <xf numFmtId="165" fontId="6" fillId="0" borderId="0" xfId="11" applyNumberFormat="1" applyFont="1" applyFill="1" applyBorder="1"/>
    <xf numFmtId="165" fontId="7" fillId="0" borderId="0" xfId="11" applyNumberFormat="1" applyFont="1" applyFill="1" applyBorder="1"/>
    <xf numFmtId="165" fontId="7" fillId="0" borderId="0" xfId="11" applyNumberFormat="1" applyFont="1" applyFill="1" applyBorder="1" applyAlignment="1">
      <alignment horizontal="center"/>
    </xf>
    <xf numFmtId="0" fontId="7" fillId="0" borderId="0" xfId="11" applyNumberFormat="1" applyFont="1" applyFill="1" applyBorder="1" applyAlignment="1">
      <alignment horizontal="center"/>
    </xf>
    <xf numFmtId="0" fontId="6" fillId="0" borderId="0" xfId="11" applyNumberFormat="1" applyFont="1" applyFill="1" applyBorder="1" applyAlignment="1">
      <alignment horizontal="center"/>
    </xf>
    <xf numFmtId="3" fontId="6" fillId="0" borderId="2" xfId="8" applyNumberFormat="1" applyFont="1" applyBorder="1" applyAlignment="1">
      <alignment horizontal="center"/>
    </xf>
    <xf numFmtId="0" fontId="7" fillId="0" borderId="2" xfId="8" applyFont="1" applyBorder="1" applyAlignment="1">
      <alignment horizontal="center"/>
    </xf>
    <xf numFmtId="0" fontId="13" fillId="0" borderId="0" xfId="10" applyFont="1" applyFill="1" applyBorder="1" applyAlignment="1"/>
    <xf numFmtId="49" fontId="14" fillId="0" borderId="0" xfId="8" applyNumberFormat="1" applyFont="1" applyAlignment="1">
      <alignment horizontal="left" vertical="top"/>
    </xf>
    <xf numFmtId="3" fontId="5" fillId="0" borderId="0" xfId="0" applyNumberFormat="1" applyFont="1" applyAlignment="1">
      <alignment horizontal="center" vertical="center"/>
    </xf>
    <xf numFmtId="0" fontId="7" fillId="0" borderId="3" xfId="8" applyFont="1" applyBorder="1" applyAlignment="1">
      <alignment horizontal="left"/>
    </xf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6" fillId="0" borderId="0" xfId="8" applyFont="1" applyAlignment="1">
      <alignment horizontal="left"/>
    </xf>
    <xf numFmtId="165" fontId="7" fillId="0" borderId="2" xfId="11" applyNumberFormat="1" applyFont="1" applyBorder="1" applyAlignment="1">
      <alignment horizontal="center"/>
    </xf>
    <xf numFmtId="165" fontId="6" fillId="0" borderId="2" xfId="11" applyNumberFormat="1" applyFont="1" applyBorder="1" applyAlignment="1">
      <alignment horizontal="center"/>
    </xf>
    <xf numFmtId="0" fontId="18" fillId="0" borderId="3" xfId="8" applyFont="1" applyBorder="1" applyAlignment="1">
      <alignment horizontal="center"/>
    </xf>
    <xf numFmtId="0" fontId="17" fillId="0" borderId="0" xfId="8" applyFont="1" applyAlignment="1">
      <alignment horizontal="center"/>
    </xf>
    <xf numFmtId="165" fontId="19" fillId="0" borderId="2" xfId="0" applyNumberFormat="1" applyFont="1" applyBorder="1" applyAlignment="1">
      <alignment horizontal="center" vertical="center"/>
    </xf>
    <xf numFmtId="3" fontId="17" fillId="0" borderId="0" xfId="8" applyNumberFormat="1" applyFont="1" applyAlignment="1">
      <alignment horizontal="center"/>
    </xf>
    <xf numFmtId="165" fontId="17" fillId="0" borderId="0" xfId="8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8" applyNumberFormat="1" applyFont="1" applyAlignment="1">
      <alignment horizontal="center"/>
    </xf>
    <xf numFmtId="0" fontId="18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2" fontId="7" fillId="0" borderId="0" xfId="8" applyNumberFormat="1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7" fillId="0" borderId="0" xfId="9" applyFont="1" applyAlignment="1">
      <alignment horizontal="center"/>
    </xf>
  </cellXfs>
  <cellStyles count="14">
    <cellStyle name="Comma_Admissions 2000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dmissions 2000_1" xfId="8" xr:uid="{00000000-0005-0000-0000-000008000000}"/>
    <cellStyle name="Normal_Admissions_Table2A 2001" xfId="9" xr:uid="{00000000-0005-0000-0000-000009000000}"/>
    <cellStyle name="normal_WEB_Admissions 2000" xfId="10" xr:uid="{00000000-0005-0000-0000-00000A000000}"/>
    <cellStyle name="Percent" xfId="11" builtinId="5"/>
    <cellStyle name="Percent_Admissions 2000" xfId="12" xr:uid="{00000000-0005-0000-0000-00000C000000}"/>
    <cellStyle name="Total" xfId="1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outlinePr summaryBelow="0" summaryRight="0"/>
    <pageSetUpPr autoPageBreaks="0" fitToPage="1"/>
  </sheetPr>
  <dimension ref="A1:DH71"/>
  <sheetViews>
    <sheetView tabSelected="1" showOutlineSymbols="0" zoomScale="120" zoomScaleNormal="120" zoomScaleSheetLayoutView="100" workbookViewId="0">
      <pane xSplit="64" topLeftCell="BM1" activePane="topRight" state="frozen"/>
      <selection activeCell="A3" sqref="A3"/>
      <selection pane="topRight" activeCell="DF10" sqref="DF10"/>
    </sheetView>
  </sheetViews>
  <sheetFormatPr defaultColWidth="11.44140625" defaultRowHeight="14.4" x14ac:dyDescent="0.55000000000000004"/>
  <cols>
    <col min="1" max="1" width="48.44140625" style="1" customWidth="1"/>
    <col min="2" max="2" width="12" style="2" hidden="1" customWidth="1"/>
    <col min="3" max="4" width="10.44140625" style="2" hidden="1" customWidth="1"/>
    <col min="5" max="6" width="9.44140625" style="2" hidden="1" customWidth="1"/>
    <col min="7" max="7" width="10.1640625" style="2" hidden="1" customWidth="1"/>
    <col min="8" max="8" width="10.83203125" style="2" hidden="1" customWidth="1"/>
    <col min="9" max="9" width="11" style="2" hidden="1" customWidth="1"/>
    <col min="10" max="10" width="10.71875" style="2" hidden="1" customWidth="1"/>
    <col min="11" max="11" width="10.83203125" style="2" hidden="1" customWidth="1"/>
    <col min="12" max="12" width="10.71875" style="2" hidden="1" customWidth="1"/>
    <col min="13" max="13" width="10.83203125" style="2" hidden="1" customWidth="1"/>
    <col min="14" max="14" width="9.83203125" style="2" hidden="1" customWidth="1"/>
    <col min="15" max="15" width="10.1640625" style="2" hidden="1" customWidth="1"/>
    <col min="16" max="16" width="10.44140625" style="2" hidden="1" customWidth="1"/>
    <col min="17" max="17" width="9.71875" style="2" hidden="1" customWidth="1"/>
    <col min="18" max="18" width="10.83203125" style="2" hidden="1" customWidth="1"/>
    <col min="19" max="19" width="11" style="2" hidden="1" customWidth="1"/>
    <col min="20" max="20" width="12.27734375" style="2" hidden="1" customWidth="1"/>
    <col min="21" max="21" width="13.27734375" style="2" hidden="1" customWidth="1"/>
    <col min="22" max="22" width="12.44140625" style="2" hidden="1" customWidth="1"/>
    <col min="23" max="23" width="9.1640625" style="2" hidden="1" customWidth="1"/>
    <col min="24" max="24" width="9.27734375" style="2" hidden="1" customWidth="1"/>
    <col min="25" max="25" width="9.44140625" style="2" hidden="1" customWidth="1"/>
    <col min="26" max="26" width="12.71875" style="2" hidden="1" customWidth="1"/>
    <col min="27" max="27" width="10" style="2" hidden="1" customWidth="1"/>
    <col min="28" max="28" width="12.83203125" style="2" hidden="1" customWidth="1"/>
    <col min="29" max="29" width="13.27734375" style="2" hidden="1" customWidth="1"/>
    <col min="30" max="30" width="14.44140625" style="2" hidden="1" customWidth="1"/>
    <col min="31" max="31" width="9.44140625" style="2" hidden="1" customWidth="1"/>
    <col min="32" max="32" width="9.1640625" style="2" hidden="1" customWidth="1"/>
    <col min="33" max="33" width="9" style="2" hidden="1" customWidth="1"/>
    <col min="34" max="36" width="11.44140625" style="2" hidden="1" customWidth="1"/>
    <col min="37" max="37" width="38.44140625" style="2" hidden="1" customWidth="1"/>
    <col min="38" max="43" width="11.44140625" style="2" hidden="1" customWidth="1"/>
    <col min="44" max="46" width="9.27734375" style="2" hidden="1" customWidth="1"/>
    <col min="47" max="55" width="9.1640625" style="2" hidden="1" customWidth="1"/>
    <col min="56" max="56" width="11.44140625" style="2" hidden="1" customWidth="1"/>
    <col min="57" max="57" width="8.27734375" style="2" hidden="1" customWidth="1"/>
    <col min="58" max="58" width="6.1640625" style="2" hidden="1" customWidth="1"/>
    <col min="59" max="59" width="6.44140625" style="2" hidden="1" customWidth="1"/>
    <col min="60" max="60" width="8.27734375" style="2" hidden="1" customWidth="1"/>
    <col min="61" max="61" width="6.1640625" style="2" hidden="1" customWidth="1"/>
    <col min="62" max="62" width="6.44140625" style="2" hidden="1" customWidth="1"/>
    <col min="63" max="63" width="8.27734375" style="2" hidden="1" customWidth="1"/>
    <col min="64" max="64" width="6.1640625" style="2" hidden="1" customWidth="1"/>
    <col min="65" max="65" width="6.44140625" style="2" hidden="1" customWidth="1"/>
    <col min="66" max="66" width="8.27734375" style="2" hidden="1" customWidth="1"/>
    <col min="67" max="67" width="6.1640625" style="4" hidden="1" customWidth="1"/>
    <col min="68" max="68" width="6.44140625" style="55" hidden="1" customWidth="1"/>
    <col min="69" max="69" width="7.1640625" style="55" hidden="1" customWidth="1"/>
    <col min="70" max="70" width="3.71875" style="86" hidden="1" customWidth="1"/>
    <col min="71" max="72" width="6.44140625" style="2" hidden="1" customWidth="1"/>
    <col min="73" max="73" width="7.1640625" style="4" hidden="1" customWidth="1"/>
    <col min="74" max="74" width="6.44140625" style="2" hidden="1" customWidth="1"/>
    <col min="75" max="75" width="7.27734375" style="2" hidden="1" customWidth="1"/>
    <col min="76" max="76" width="6.5546875" style="4" hidden="1" customWidth="1"/>
    <col min="77" max="77" width="5.83203125" style="2" hidden="1" customWidth="1"/>
    <col min="78" max="78" width="6.83203125" style="2" hidden="1" customWidth="1"/>
    <col min="79" max="79" width="6.5546875" style="4" hidden="1" customWidth="1"/>
    <col min="80" max="80" width="6.71875" style="2" hidden="1" customWidth="1"/>
    <col min="81" max="81" width="7.44140625" style="2" hidden="1" customWidth="1"/>
    <col min="82" max="82" width="7.1640625" style="4" hidden="1" customWidth="1"/>
    <col min="83" max="83" width="7.5546875" style="2" hidden="1" customWidth="1"/>
    <col min="84" max="84" width="7.27734375" style="2" hidden="1" customWidth="1"/>
    <col min="85" max="85" width="7" style="4" hidden="1" customWidth="1"/>
    <col min="86" max="86" width="6.5546875" style="36" hidden="1" customWidth="1"/>
    <col min="87" max="87" width="6.83203125" style="36" hidden="1" customWidth="1"/>
    <col min="88" max="88" width="7.5546875" style="4" hidden="1" customWidth="1"/>
    <col min="89" max="90" width="6.83203125" style="2" hidden="1" customWidth="1"/>
    <col min="91" max="91" width="7.27734375" style="4" hidden="1" customWidth="1"/>
    <col min="92" max="92" width="7.71875" style="2" hidden="1" customWidth="1"/>
    <col min="93" max="93" width="7.27734375" style="2" hidden="1" customWidth="1"/>
    <col min="94" max="94" width="6.83203125" style="89" hidden="1" customWidth="1"/>
    <col min="95" max="95" width="7.71875" style="2" hidden="1" customWidth="1"/>
    <col min="96" max="96" width="8.5546875" style="2" hidden="1" customWidth="1"/>
    <col min="97" max="97" width="8.83203125" style="4" hidden="1" customWidth="1"/>
    <col min="98" max="98" width="8.27734375" style="34" customWidth="1"/>
    <col min="99" max="99" width="7.83203125" style="34" customWidth="1"/>
    <col min="100" max="100" width="8.5546875" style="34" customWidth="1"/>
    <col min="101" max="101" width="9" style="34" customWidth="1"/>
    <col min="102" max="102" width="8.1640625" style="34" customWidth="1"/>
    <col min="103" max="103" width="8.71875" style="89" customWidth="1"/>
    <col min="104" max="104" width="9.27734375" style="34" customWidth="1"/>
    <col min="105" max="105" width="8.83203125" style="34" customWidth="1"/>
    <col min="106" max="106" width="9.5546875" style="89" customWidth="1"/>
    <col min="107" max="108" width="8" style="34" customWidth="1"/>
    <col min="109" max="109" width="8" style="2" customWidth="1"/>
    <col min="110" max="110" width="9.609375" style="121" customWidth="1"/>
    <col min="111" max="111" width="8.44140625" style="121" customWidth="1"/>
    <col min="112" max="112" width="9.5" style="2" customWidth="1"/>
    <col min="113" max="16384" width="11.44140625" style="2"/>
  </cols>
  <sheetData>
    <row r="1" spans="1:112" ht="15" hidden="1" customHeight="1" x14ac:dyDescent="0.55000000000000004"/>
    <row r="2" spans="1:112" ht="15" hidden="1" customHeight="1" x14ac:dyDescent="0.55000000000000004"/>
    <row r="3" spans="1:112" ht="16.5" customHeight="1" x14ac:dyDescent="0.75">
      <c r="A3" s="110" t="s">
        <v>0</v>
      </c>
      <c r="BV3" s="92"/>
    </row>
    <row r="4" spans="1:112" ht="15.6" x14ac:dyDescent="0.6">
      <c r="A4" s="17"/>
    </row>
    <row r="5" spans="1:112" s="4" customFormat="1" x14ac:dyDescent="0.55000000000000004">
      <c r="A5" s="3"/>
      <c r="B5" s="3"/>
      <c r="C5" s="3" t="s">
        <v>1</v>
      </c>
      <c r="D5" s="3"/>
      <c r="E5" s="3"/>
      <c r="F5" s="3" t="s">
        <v>2</v>
      </c>
      <c r="G5" s="3"/>
      <c r="H5" s="3"/>
      <c r="I5" s="3" t="s">
        <v>3</v>
      </c>
      <c r="J5" s="3"/>
      <c r="K5" s="3" t="s">
        <v>4</v>
      </c>
      <c r="L5" s="3"/>
      <c r="M5" s="3"/>
      <c r="N5" s="3" t="s">
        <v>5</v>
      </c>
      <c r="O5" s="3"/>
      <c r="P5" s="3"/>
      <c r="Q5" s="3" t="s">
        <v>6</v>
      </c>
      <c r="R5" s="3"/>
      <c r="S5" s="3"/>
      <c r="T5" s="3" t="s">
        <v>7</v>
      </c>
      <c r="U5" s="3"/>
      <c r="V5" s="3"/>
      <c r="W5" s="24" t="s">
        <v>8</v>
      </c>
      <c r="X5" s="3"/>
      <c r="Y5" s="3"/>
      <c r="Z5" s="24" t="s">
        <v>9</v>
      </c>
      <c r="AA5" s="3"/>
      <c r="AB5" s="3"/>
      <c r="AC5" s="24" t="s">
        <v>10</v>
      </c>
      <c r="AD5" s="3"/>
      <c r="AE5" s="3"/>
      <c r="AF5" s="24" t="s">
        <v>11</v>
      </c>
      <c r="AG5" s="3"/>
      <c r="AH5" s="3"/>
      <c r="AI5" s="24" t="s">
        <v>12</v>
      </c>
      <c r="AJ5" s="3"/>
      <c r="AK5" s="3"/>
      <c r="AL5" s="3"/>
      <c r="AM5" s="3" t="s">
        <v>13</v>
      </c>
      <c r="AN5" s="3"/>
      <c r="AO5" s="3"/>
      <c r="AP5" s="3"/>
      <c r="AQ5" s="3"/>
      <c r="AR5" s="3"/>
      <c r="AS5" s="24" t="s">
        <v>14</v>
      </c>
      <c r="AT5" s="3"/>
      <c r="AU5" s="3"/>
      <c r="AV5" s="24" t="s">
        <v>15</v>
      </c>
      <c r="AW5" s="3"/>
      <c r="AX5" s="132" t="s">
        <v>16</v>
      </c>
      <c r="AY5" s="132"/>
      <c r="AZ5" s="25"/>
      <c r="BA5" s="132" t="s">
        <v>17</v>
      </c>
      <c r="BB5" s="132"/>
      <c r="BC5" s="25"/>
      <c r="BD5" s="129" t="s">
        <v>18</v>
      </c>
      <c r="BE5" s="129"/>
      <c r="BG5" s="129" t="s">
        <v>19</v>
      </c>
      <c r="BH5" s="129"/>
      <c r="BJ5" s="129" t="s">
        <v>20</v>
      </c>
      <c r="BK5" s="129"/>
      <c r="BM5" s="129" t="s">
        <v>21</v>
      </c>
      <c r="BN5" s="129"/>
      <c r="BP5" s="129" t="s">
        <v>22</v>
      </c>
      <c r="BQ5" s="129"/>
      <c r="BS5" s="129" t="s">
        <v>23</v>
      </c>
      <c r="BT5" s="129"/>
      <c r="BV5" s="129" t="s">
        <v>24</v>
      </c>
      <c r="BW5" s="129"/>
      <c r="BY5" s="129" t="s">
        <v>25</v>
      </c>
      <c r="BZ5" s="129"/>
      <c r="CB5" s="129" t="s">
        <v>26</v>
      </c>
      <c r="CC5" s="129"/>
      <c r="CE5" s="129" t="s">
        <v>27</v>
      </c>
      <c r="CF5" s="129"/>
      <c r="CG5" s="89"/>
      <c r="CH5" s="131" t="s">
        <v>28</v>
      </c>
      <c r="CI5" s="131"/>
      <c r="CK5" s="131" t="s">
        <v>29</v>
      </c>
      <c r="CL5" s="131"/>
      <c r="CN5" s="130" t="s">
        <v>30</v>
      </c>
      <c r="CO5" s="130"/>
      <c r="CP5" s="89"/>
      <c r="CQ5" s="130" t="s">
        <v>31</v>
      </c>
      <c r="CR5" s="130"/>
      <c r="CS5" s="89"/>
      <c r="CT5" s="130" t="s">
        <v>32</v>
      </c>
      <c r="CU5" s="130"/>
      <c r="CV5" s="89"/>
      <c r="CW5" s="130" t="s">
        <v>33</v>
      </c>
      <c r="CX5" s="130"/>
      <c r="CY5" s="89"/>
      <c r="CZ5" s="130" t="s">
        <v>34</v>
      </c>
      <c r="DA5" s="130"/>
      <c r="DB5" s="89"/>
      <c r="DC5" s="130" t="s">
        <v>35</v>
      </c>
      <c r="DD5" s="130"/>
      <c r="DE5" s="89"/>
      <c r="DF5" s="127" t="s">
        <v>36</v>
      </c>
      <c r="DG5" s="127"/>
      <c r="DH5" s="89"/>
    </row>
    <row r="6" spans="1:112" s="4" customFormat="1" x14ac:dyDescent="0.55000000000000004">
      <c r="A6" s="3"/>
      <c r="B6" s="3" t="s">
        <v>37</v>
      </c>
      <c r="C6" s="3" t="s">
        <v>38</v>
      </c>
      <c r="D6" s="3"/>
      <c r="E6" s="3" t="s">
        <v>37</v>
      </c>
      <c r="F6" s="3" t="s">
        <v>38</v>
      </c>
      <c r="G6" s="3"/>
      <c r="H6" s="3" t="s">
        <v>37</v>
      </c>
      <c r="I6" s="3" t="s">
        <v>38</v>
      </c>
      <c r="J6" s="3" t="s">
        <v>37</v>
      </c>
      <c r="K6" s="3" t="s">
        <v>38</v>
      </c>
      <c r="L6" s="3"/>
      <c r="M6" s="3" t="s">
        <v>37</v>
      </c>
      <c r="N6" s="3" t="s">
        <v>38</v>
      </c>
      <c r="O6" s="3"/>
      <c r="P6" s="3" t="s">
        <v>37</v>
      </c>
      <c r="Q6" s="3" t="s">
        <v>38</v>
      </c>
      <c r="R6" s="3"/>
      <c r="S6" s="3" t="s">
        <v>39</v>
      </c>
      <c r="T6" s="3" t="s">
        <v>40</v>
      </c>
      <c r="U6" s="3"/>
      <c r="V6" s="24" t="s">
        <v>39</v>
      </c>
      <c r="W6" s="24" t="s">
        <v>40</v>
      </c>
      <c r="X6" s="3"/>
      <c r="Y6" s="24" t="s">
        <v>39</v>
      </c>
      <c r="Z6" s="24" t="s">
        <v>40</v>
      </c>
      <c r="AA6" s="3"/>
      <c r="AB6" s="24" t="s">
        <v>39</v>
      </c>
      <c r="AC6" s="24" t="s">
        <v>40</v>
      </c>
      <c r="AD6" s="3"/>
      <c r="AE6" s="24" t="s">
        <v>39</v>
      </c>
      <c r="AF6" s="24" t="s">
        <v>40</v>
      </c>
      <c r="AG6" s="3"/>
      <c r="AH6" s="24" t="s">
        <v>39</v>
      </c>
      <c r="AI6" s="24" t="s">
        <v>40</v>
      </c>
      <c r="AJ6" s="3"/>
      <c r="AK6" s="3"/>
      <c r="AL6" s="3" t="s">
        <v>37</v>
      </c>
      <c r="AM6" s="3" t="s">
        <v>38</v>
      </c>
      <c r="AN6" s="3"/>
      <c r="AO6" s="3"/>
      <c r="AP6" s="3"/>
      <c r="AQ6" s="3"/>
      <c r="AR6" s="24" t="s">
        <v>39</v>
      </c>
      <c r="AS6" s="24" t="s">
        <v>40</v>
      </c>
      <c r="AT6" s="3"/>
      <c r="AU6" s="24" t="s">
        <v>39</v>
      </c>
      <c r="AV6" s="24" t="s">
        <v>40</v>
      </c>
      <c r="AW6" s="3"/>
      <c r="AX6" s="88" t="s">
        <v>41</v>
      </c>
      <c r="AY6" s="25" t="s">
        <v>42</v>
      </c>
      <c r="AZ6" s="25"/>
      <c r="BA6" s="88" t="s">
        <v>41</v>
      </c>
      <c r="BB6" s="25" t="s">
        <v>42</v>
      </c>
      <c r="BC6" s="25"/>
      <c r="BD6" s="89" t="s">
        <v>41</v>
      </c>
      <c r="BE6" s="4" t="s">
        <v>42</v>
      </c>
      <c r="BG6" s="89" t="s">
        <v>41</v>
      </c>
      <c r="BH6" s="4" t="s">
        <v>42</v>
      </c>
      <c r="BJ6" s="89" t="s">
        <v>41</v>
      </c>
      <c r="BK6" s="4" t="s">
        <v>42</v>
      </c>
      <c r="BM6" s="89" t="s">
        <v>41</v>
      </c>
      <c r="BN6" s="4" t="s">
        <v>42</v>
      </c>
      <c r="BP6" s="89" t="s">
        <v>41</v>
      </c>
      <c r="BQ6" s="4" t="s">
        <v>42</v>
      </c>
      <c r="BS6" s="89" t="s">
        <v>41</v>
      </c>
      <c r="BT6" s="4" t="s">
        <v>42</v>
      </c>
      <c r="BV6" s="89" t="s">
        <v>41</v>
      </c>
      <c r="BW6" s="4" t="s">
        <v>42</v>
      </c>
      <c r="BY6" s="89" t="s">
        <v>41</v>
      </c>
      <c r="BZ6" s="4" t="s">
        <v>42</v>
      </c>
      <c r="CB6" s="89" t="s">
        <v>41</v>
      </c>
      <c r="CC6" s="4" t="s">
        <v>42</v>
      </c>
      <c r="CE6" s="89" t="s">
        <v>41</v>
      </c>
      <c r="CF6" s="4" t="s">
        <v>42</v>
      </c>
      <c r="CH6" s="90" t="s">
        <v>41</v>
      </c>
      <c r="CI6" s="62" t="s">
        <v>42</v>
      </c>
      <c r="CK6" s="90" t="s">
        <v>41</v>
      </c>
      <c r="CL6" s="62" t="s">
        <v>42</v>
      </c>
      <c r="CN6" s="129" t="s">
        <v>43</v>
      </c>
      <c r="CO6" s="129"/>
      <c r="CP6" s="89"/>
      <c r="CQ6" s="129" t="s">
        <v>43</v>
      </c>
      <c r="CR6" s="129"/>
      <c r="CS6" s="89"/>
      <c r="CT6" s="129" t="s">
        <v>43</v>
      </c>
      <c r="CU6" s="129"/>
      <c r="CV6" s="89"/>
      <c r="CW6" s="129" t="s">
        <v>43</v>
      </c>
      <c r="CX6" s="129"/>
      <c r="CY6" s="89"/>
      <c r="CZ6" s="129" t="s">
        <v>43</v>
      </c>
      <c r="DA6" s="129"/>
      <c r="DB6" s="89"/>
      <c r="DC6" s="129" t="s">
        <v>43</v>
      </c>
      <c r="DD6" s="129"/>
      <c r="DE6" s="89"/>
      <c r="DF6" s="128" t="s">
        <v>43</v>
      </c>
      <c r="DG6" s="128"/>
      <c r="DH6" s="89"/>
    </row>
    <row r="7" spans="1:112" s="4" customFormat="1" x14ac:dyDescent="0.55000000000000004">
      <c r="A7" s="99"/>
      <c r="B7" s="3" t="s">
        <v>44</v>
      </c>
      <c r="C7" s="3" t="s">
        <v>45</v>
      </c>
      <c r="D7" s="3" t="s">
        <v>46</v>
      </c>
      <c r="E7" s="3" t="s">
        <v>44</v>
      </c>
      <c r="F7" s="3" t="s">
        <v>45</v>
      </c>
      <c r="G7" s="3" t="s">
        <v>46</v>
      </c>
      <c r="H7" s="3" t="s">
        <v>44</v>
      </c>
      <c r="I7" s="3" t="s">
        <v>45</v>
      </c>
      <c r="J7" s="3" t="s">
        <v>44</v>
      </c>
      <c r="K7" s="3" t="s">
        <v>45</v>
      </c>
      <c r="L7" s="3" t="s">
        <v>46</v>
      </c>
      <c r="M7" s="3" t="s">
        <v>44</v>
      </c>
      <c r="N7" s="3" t="s">
        <v>45</v>
      </c>
      <c r="O7" s="3" t="s">
        <v>46</v>
      </c>
      <c r="P7" s="3" t="s">
        <v>44</v>
      </c>
      <c r="Q7" s="3" t="s">
        <v>45</v>
      </c>
      <c r="R7" s="3" t="s">
        <v>46</v>
      </c>
      <c r="S7" s="3"/>
      <c r="T7" s="3"/>
      <c r="U7" s="3" t="s">
        <v>46</v>
      </c>
      <c r="V7" s="24"/>
      <c r="W7" s="24"/>
      <c r="X7" s="26" t="s">
        <v>47</v>
      </c>
      <c r="Y7" s="24"/>
      <c r="Z7" s="24"/>
      <c r="AA7" s="27" t="s">
        <v>46</v>
      </c>
      <c r="AB7" s="24"/>
      <c r="AC7" s="24"/>
      <c r="AD7" s="27" t="s">
        <v>47</v>
      </c>
      <c r="AE7" s="24"/>
      <c r="AF7" s="24"/>
      <c r="AG7" s="27" t="s">
        <v>47</v>
      </c>
      <c r="AH7" s="24"/>
      <c r="AI7" s="24"/>
      <c r="AJ7" s="27" t="s">
        <v>47</v>
      </c>
      <c r="AK7" s="3"/>
      <c r="AL7" s="3" t="s">
        <v>48</v>
      </c>
      <c r="AM7" s="3" t="s">
        <v>49</v>
      </c>
      <c r="AN7" s="3" t="s">
        <v>47</v>
      </c>
      <c r="AO7" s="3"/>
      <c r="AP7" s="3"/>
      <c r="AQ7" s="3"/>
      <c r="AR7" s="24"/>
      <c r="AS7" s="24"/>
      <c r="AT7" s="27" t="s">
        <v>47</v>
      </c>
      <c r="AU7" s="24"/>
      <c r="AV7" s="24"/>
      <c r="AW7" s="27" t="s">
        <v>47</v>
      </c>
      <c r="AX7" s="25"/>
      <c r="AY7" s="25"/>
      <c r="AZ7" s="28" t="s">
        <v>46</v>
      </c>
      <c r="BA7" s="25"/>
      <c r="BB7" s="25"/>
      <c r="BC7" s="28" t="s">
        <v>46</v>
      </c>
      <c r="BF7" s="29" t="s">
        <v>46</v>
      </c>
      <c r="BI7" s="29" t="s">
        <v>46</v>
      </c>
      <c r="BL7" s="89" t="s">
        <v>46</v>
      </c>
      <c r="BM7" s="63"/>
      <c r="BN7" s="63"/>
      <c r="BO7" s="91" t="s">
        <v>46</v>
      </c>
      <c r="BP7" s="63"/>
      <c r="BQ7" s="63"/>
      <c r="BR7" s="91" t="s">
        <v>46</v>
      </c>
      <c r="BS7" s="63"/>
      <c r="BT7" s="63"/>
      <c r="BU7" s="91" t="s">
        <v>46</v>
      </c>
      <c r="BV7" s="63"/>
      <c r="BW7" s="63"/>
      <c r="BX7" s="91" t="s">
        <v>46</v>
      </c>
      <c r="BY7" s="63"/>
      <c r="BZ7" s="63"/>
      <c r="CA7" s="91" t="s">
        <v>46</v>
      </c>
      <c r="CB7" s="63"/>
      <c r="CC7" s="63"/>
      <c r="CD7" s="91" t="s">
        <v>46</v>
      </c>
      <c r="CE7" s="63"/>
      <c r="CF7" s="63"/>
      <c r="CG7" s="112" t="s">
        <v>46</v>
      </c>
      <c r="CH7" s="64"/>
      <c r="CI7" s="64"/>
      <c r="CJ7" s="91" t="s">
        <v>46</v>
      </c>
      <c r="CK7" s="64"/>
      <c r="CL7" s="64"/>
      <c r="CM7" s="91" t="s">
        <v>46</v>
      </c>
      <c r="CN7" s="91"/>
      <c r="CO7" s="91"/>
      <c r="CP7" s="91" t="s">
        <v>46</v>
      </c>
      <c r="CQ7" s="91"/>
      <c r="CR7" s="91"/>
      <c r="CS7" s="91" t="s">
        <v>46</v>
      </c>
      <c r="CT7" s="91"/>
      <c r="CU7" s="91"/>
      <c r="CV7" s="91" t="s">
        <v>46</v>
      </c>
      <c r="CW7" s="91"/>
      <c r="CX7" s="91"/>
      <c r="CY7" s="91" t="s">
        <v>46</v>
      </c>
      <c r="CZ7" s="91"/>
      <c r="DA7" s="91"/>
      <c r="DB7" s="91" t="s">
        <v>46</v>
      </c>
      <c r="DC7" s="91"/>
      <c r="DD7" s="91"/>
      <c r="DE7" s="91" t="s">
        <v>46</v>
      </c>
      <c r="DF7" s="120"/>
      <c r="DG7" s="120"/>
      <c r="DH7" s="91" t="s">
        <v>46</v>
      </c>
    </row>
    <row r="8" spans="1:112" ht="15.6" x14ac:dyDescent="0.6">
      <c r="A8" s="17" t="s">
        <v>50</v>
      </c>
      <c r="B8" s="1" t="s">
        <v>51</v>
      </c>
      <c r="C8" s="1" t="s">
        <v>51</v>
      </c>
      <c r="D8" s="1" t="s">
        <v>51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0"/>
      <c r="AB8" s="1"/>
      <c r="AC8" s="1"/>
      <c r="AD8" s="30"/>
      <c r="AE8" s="1"/>
      <c r="AF8" s="1"/>
      <c r="AG8" s="30"/>
      <c r="AH8" s="1"/>
      <c r="AI8" s="1"/>
      <c r="AJ8" s="30"/>
      <c r="AK8" s="1" t="s">
        <v>52</v>
      </c>
      <c r="AL8" s="1"/>
      <c r="AM8" s="1"/>
      <c r="AN8" s="1"/>
      <c r="AO8" s="1"/>
      <c r="AP8" s="1"/>
      <c r="AQ8" s="1"/>
      <c r="AR8" s="1"/>
      <c r="AS8" s="1"/>
      <c r="AT8" s="30"/>
      <c r="AU8" s="1"/>
      <c r="AV8" s="1"/>
      <c r="AW8" s="30"/>
      <c r="AX8" s="31"/>
      <c r="AY8" s="31"/>
      <c r="AZ8" s="32"/>
      <c r="BA8" s="31"/>
      <c r="BB8" s="31"/>
      <c r="BC8" s="32"/>
      <c r="BF8" s="33"/>
      <c r="BI8" s="33"/>
      <c r="BP8" s="34"/>
      <c r="BQ8" s="34"/>
      <c r="BR8" s="89"/>
      <c r="BS8" s="34"/>
      <c r="BT8" s="34"/>
      <c r="BU8" s="89"/>
      <c r="BV8" s="34"/>
      <c r="BW8" s="34"/>
      <c r="BX8" s="89"/>
      <c r="BY8" s="34"/>
      <c r="BZ8" s="34"/>
      <c r="CA8" s="89"/>
      <c r="CB8" s="34"/>
      <c r="CC8" s="34"/>
      <c r="CD8" s="89"/>
      <c r="CE8" s="34"/>
      <c r="CF8" s="34"/>
      <c r="CG8" s="89"/>
      <c r="CH8" s="38"/>
      <c r="CI8" s="38"/>
      <c r="CJ8" s="89"/>
      <c r="CK8" s="38"/>
      <c r="CL8" s="38"/>
      <c r="CM8" s="89"/>
      <c r="CN8" s="34"/>
      <c r="DE8" s="89"/>
      <c r="DH8" s="89"/>
    </row>
    <row r="9" spans="1:112" x14ac:dyDescent="0.55000000000000004">
      <c r="A9" s="1" t="s">
        <v>53</v>
      </c>
      <c r="B9" s="2">
        <v>2024</v>
      </c>
      <c r="C9" s="2">
        <v>1856</v>
      </c>
      <c r="D9" s="2">
        <v>3880</v>
      </c>
      <c r="E9" s="2">
        <v>2001</v>
      </c>
      <c r="F9" s="2">
        <v>1795</v>
      </c>
      <c r="G9" s="2">
        <v>3796</v>
      </c>
      <c r="H9" s="2">
        <v>1987</v>
      </c>
      <c r="I9" s="2">
        <v>2127</v>
      </c>
      <c r="J9" s="2">
        <v>1783</v>
      </c>
      <c r="K9" s="2">
        <v>1981</v>
      </c>
      <c r="L9" s="2">
        <v>3764</v>
      </c>
      <c r="M9" s="2">
        <v>1646</v>
      </c>
      <c r="N9" s="2">
        <v>1860</v>
      </c>
      <c r="O9" s="2">
        <v>3506</v>
      </c>
      <c r="P9" s="2">
        <v>1521</v>
      </c>
      <c r="Q9" s="2">
        <v>2011</v>
      </c>
      <c r="R9" s="2">
        <v>3532</v>
      </c>
      <c r="S9" s="2">
        <v>1703</v>
      </c>
      <c r="T9" s="2">
        <v>2021</v>
      </c>
      <c r="U9" s="2">
        <v>3724</v>
      </c>
      <c r="V9" s="5">
        <v>1507</v>
      </c>
      <c r="W9" s="5">
        <v>1569</v>
      </c>
      <c r="X9" s="5">
        <v>3076</v>
      </c>
      <c r="Y9" s="5">
        <v>1677</v>
      </c>
      <c r="Z9" s="5">
        <v>1579</v>
      </c>
      <c r="AA9" s="6">
        <v>3256</v>
      </c>
      <c r="AB9" s="5">
        <v>1887</v>
      </c>
      <c r="AC9" s="5">
        <v>1598</v>
      </c>
      <c r="AD9" s="6">
        <v>3485</v>
      </c>
      <c r="AE9" s="5">
        <v>1782</v>
      </c>
      <c r="AF9" s="5">
        <v>1677</v>
      </c>
      <c r="AG9" s="6">
        <v>3459</v>
      </c>
      <c r="AH9" s="5">
        <v>1927</v>
      </c>
      <c r="AI9" s="5">
        <v>1959</v>
      </c>
      <c r="AJ9" s="6">
        <v>3886</v>
      </c>
      <c r="AK9" s="36" t="s">
        <v>54</v>
      </c>
      <c r="AL9" s="36"/>
      <c r="AM9" s="36"/>
      <c r="AN9" s="36">
        <v>0</v>
      </c>
      <c r="AO9" s="36"/>
      <c r="AP9" s="36"/>
      <c r="AQ9" s="36"/>
      <c r="AR9" s="5">
        <v>2177</v>
      </c>
      <c r="AS9" s="5">
        <v>2123</v>
      </c>
      <c r="AT9" s="6">
        <f>SUM(AR9:AS9)</f>
        <v>4300</v>
      </c>
      <c r="AU9" s="5">
        <v>2153</v>
      </c>
      <c r="AV9" s="5">
        <v>2159</v>
      </c>
      <c r="AW9" s="6">
        <f>SUM(AU9:AV9)</f>
        <v>4312</v>
      </c>
      <c r="AX9" s="7">
        <v>2157</v>
      </c>
      <c r="AY9" s="7">
        <v>2078</v>
      </c>
      <c r="AZ9" s="8">
        <f>SUM(AX9:AY9)</f>
        <v>4235</v>
      </c>
      <c r="BA9" s="7">
        <v>2161</v>
      </c>
      <c r="BB9" s="7">
        <v>2006</v>
      </c>
      <c r="BC9" s="8">
        <f>SUM(BA9:BB9)</f>
        <v>4167</v>
      </c>
      <c r="BD9" s="36">
        <v>1723</v>
      </c>
      <c r="BE9" s="36">
        <v>1425</v>
      </c>
      <c r="BF9" s="37">
        <f>SUM(BD9,BE9)</f>
        <v>3148</v>
      </c>
      <c r="BG9" s="36">
        <v>1744</v>
      </c>
      <c r="BH9" s="36">
        <v>1320</v>
      </c>
      <c r="BI9" s="37">
        <f>SUM(BG9,BH9)</f>
        <v>3064</v>
      </c>
      <c r="BJ9" s="36">
        <v>1912</v>
      </c>
      <c r="BK9" s="36">
        <v>1195</v>
      </c>
      <c r="BL9" s="36">
        <f>SUM(BJ9,BK9)</f>
        <v>3107</v>
      </c>
      <c r="BM9" s="36">
        <v>2230</v>
      </c>
      <c r="BN9" s="36">
        <v>1219</v>
      </c>
      <c r="BO9" s="62">
        <f>SUM(BM9,BN9)</f>
        <v>3449</v>
      </c>
      <c r="BP9" s="38">
        <v>2493</v>
      </c>
      <c r="BQ9" s="38">
        <v>1288</v>
      </c>
      <c r="BR9" s="90">
        <f>SUM(BP9,BQ9)</f>
        <v>3781</v>
      </c>
      <c r="BS9" s="38">
        <v>2710</v>
      </c>
      <c r="BT9" s="38">
        <v>1400</v>
      </c>
      <c r="BU9" s="90">
        <f>SUM(BS9,BT9)</f>
        <v>4110</v>
      </c>
      <c r="BV9" s="38">
        <v>3235</v>
      </c>
      <c r="BW9" s="38">
        <v>1459</v>
      </c>
      <c r="BX9" s="90">
        <f>SUM(BV9,BW9)</f>
        <v>4694</v>
      </c>
      <c r="BY9" s="38">
        <v>3410</v>
      </c>
      <c r="BZ9" s="38">
        <v>1431</v>
      </c>
      <c r="CA9" s="90">
        <f>SUM(BY9,BZ9)</f>
        <v>4841</v>
      </c>
      <c r="CB9" s="38">
        <v>3722</v>
      </c>
      <c r="CC9" s="38">
        <v>1317</v>
      </c>
      <c r="CD9" s="90">
        <f>SUM(CB9,CC9)</f>
        <v>5039</v>
      </c>
      <c r="CE9" s="38">
        <v>3440</v>
      </c>
      <c r="CF9" s="38">
        <v>1174</v>
      </c>
      <c r="CG9" s="90">
        <f>SUM(CE9,CF9)</f>
        <v>4614</v>
      </c>
      <c r="CH9" s="38">
        <v>3814</v>
      </c>
      <c r="CI9" s="38">
        <v>1176</v>
      </c>
      <c r="CJ9" s="90">
        <f>SUM(CH9,CI9)</f>
        <v>4990</v>
      </c>
      <c r="CK9" s="38">
        <v>4152</v>
      </c>
      <c r="CL9" s="38">
        <v>1091</v>
      </c>
      <c r="CM9" s="90">
        <f>SUM(CK9,CL9)</f>
        <v>5243</v>
      </c>
      <c r="CN9" s="38">
        <v>4200</v>
      </c>
      <c r="CO9" s="38">
        <v>1147</v>
      </c>
      <c r="CP9" s="90">
        <f>CN9+CO9</f>
        <v>5347</v>
      </c>
      <c r="CQ9" s="38">
        <v>4759</v>
      </c>
      <c r="CR9" s="38">
        <v>1073</v>
      </c>
      <c r="CS9" s="90">
        <f>CQ9+CR9</f>
        <v>5832</v>
      </c>
      <c r="CT9" s="111">
        <v>5412</v>
      </c>
      <c r="CU9" s="111">
        <v>1061</v>
      </c>
      <c r="CV9" s="90">
        <f>CT9+CU9</f>
        <v>6473</v>
      </c>
      <c r="CW9" s="113">
        <v>5553</v>
      </c>
      <c r="CX9" s="113">
        <v>833</v>
      </c>
      <c r="CY9" s="114">
        <v>6386</v>
      </c>
      <c r="CZ9" s="113">
        <v>6482</v>
      </c>
      <c r="DA9" s="113">
        <v>930</v>
      </c>
      <c r="DB9" s="90">
        <f>SUM(CZ9:DA9)</f>
        <v>7412</v>
      </c>
      <c r="DC9" s="113">
        <v>7896</v>
      </c>
      <c r="DD9" s="113">
        <v>1110</v>
      </c>
      <c r="DE9" s="90">
        <f>SUM(DC9:DD9)</f>
        <v>9006</v>
      </c>
      <c r="DF9" s="125">
        <v>7856</v>
      </c>
      <c r="DG9" s="125">
        <v>1107</v>
      </c>
      <c r="DH9" s="90">
        <f>SUM(DF9:DG9)</f>
        <v>8963</v>
      </c>
    </row>
    <row r="10" spans="1:112" x14ac:dyDescent="0.55000000000000004">
      <c r="A10" s="1" t="s">
        <v>55</v>
      </c>
      <c r="B10" s="2">
        <v>1413</v>
      </c>
      <c r="C10" s="2">
        <v>1620</v>
      </c>
      <c r="D10" s="2">
        <v>3033</v>
      </c>
      <c r="E10" s="2">
        <v>1218</v>
      </c>
      <c r="F10" s="2">
        <v>1449</v>
      </c>
      <c r="G10" s="2">
        <v>2667</v>
      </c>
      <c r="H10" s="2">
        <v>1247</v>
      </c>
      <c r="I10" s="2">
        <v>1737</v>
      </c>
      <c r="J10" s="2">
        <v>1195</v>
      </c>
      <c r="K10" s="2">
        <v>1699</v>
      </c>
      <c r="L10" s="2">
        <v>2894</v>
      </c>
      <c r="M10" s="2">
        <v>1121</v>
      </c>
      <c r="N10" s="2">
        <v>1670</v>
      </c>
      <c r="O10" s="2">
        <v>2791</v>
      </c>
      <c r="P10" s="2">
        <v>1087</v>
      </c>
      <c r="Q10" s="2">
        <v>1834</v>
      </c>
      <c r="R10" s="2">
        <v>2921</v>
      </c>
      <c r="S10" s="2">
        <v>1159</v>
      </c>
      <c r="T10" s="2">
        <v>1845</v>
      </c>
      <c r="U10" s="2">
        <v>3004</v>
      </c>
      <c r="V10" s="5">
        <v>1037</v>
      </c>
      <c r="W10" s="5">
        <v>1429</v>
      </c>
      <c r="X10" s="5">
        <v>2466</v>
      </c>
      <c r="Y10" s="5">
        <v>1114</v>
      </c>
      <c r="Z10" s="5">
        <v>1391</v>
      </c>
      <c r="AA10" s="6">
        <v>2505</v>
      </c>
      <c r="AB10" s="5">
        <v>1268</v>
      </c>
      <c r="AC10" s="5">
        <v>1426</v>
      </c>
      <c r="AD10" s="6">
        <v>2694</v>
      </c>
      <c r="AE10" s="5">
        <v>1134</v>
      </c>
      <c r="AF10" s="5">
        <v>1452</v>
      </c>
      <c r="AG10" s="6">
        <v>2586</v>
      </c>
      <c r="AH10" s="5">
        <v>1198</v>
      </c>
      <c r="AI10" s="5">
        <v>1698</v>
      </c>
      <c r="AJ10" s="6">
        <v>2896</v>
      </c>
      <c r="AK10" s="36" t="s">
        <v>56</v>
      </c>
      <c r="AL10" s="36"/>
      <c r="AM10" s="36"/>
      <c r="AN10" s="36">
        <v>0</v>
      </c>
      <c r="AO10" s="36"/>
      <c r="AP10" s="36"/>
      <c r="AQ10" s="36"/>
      <c r="AR10" s="5">
        <v>1431</v>
      </c>
      <c r="AS10" s="5">
        <v>1889</v>
      </c>
      <c r="AT10" s="6">
        <f>SUM(AR10:AS10)</f>
        <v>3320</v>
      </c>
      <c r="AU10" s="5">
        <v>1326</v>
      </c>
      <c r="AV10" s="5">
        <v>1888</v>
      </c>
      <c r="AW10" s="6">
        <f>SUM(AU10:AV10)</f>
        <v>3214</v>
      </c>
      <c r="AX10" s="7">
        <v>1324</v>
      </c>
      <c r="AY10" s="7">
        <v>1834</v>
      </c>
      <c r="AZ10" s="8">
        <f>SUM(AX10:AY10)</f>
        <v>3158</v>
      </c>
      <c r="BA10" s="7">
        <v>1251</v>
      </c>
      <c r="BB10" s="7">
        <v>1673</v>
      </c>
      <c r="BC10" s="8">
        <f>SUM(BA10:BB10)</f>
        <v>2924</v>
      </c>
      <c r="BD10" s="36">
        <v>984</v>
      </c>
      <c r="BE10" s="36">
        <v>1226</v>
      </c>
      <c r="BF10" s="37">
        <f>SUM(BD10,BE10)</f>
        <v>2210</v>
      </c>
      <c r="BG10" s="36">
        <v>985</v>
      </c>
      <c r="BH10" s="36">
        <v>1082</v>
      </c>
      <c r="BI10" s="37">
        <f>SUM(BG10,BH10)</f>
        <v>2067</v>
      </c>
      <c r="BJ10" s="36">
        <v>1139</v>
      </c>
      <c r="BK10" s="36">
        <v>1001</v>
      </c>
      <c r="BL10" s="36">
        <f>SUM(BJ10,BK10)</f>
        <v>2140</v>
      </c>
      <c r="BM10" s="36">
        <v>1372</v>
      </c>
      <c r="BN10" s="36">
        <v>1031</v>
      </c>
      <c r="BO10" s="62">
        <f>SUM(BM10,BN10)</f>
        <v>2403</v>
      </c>
      <c r="BP10" s="38">
        <v>1496</v>
      </c>
      <c r="BQ10" s="38">
        <v>1083</v>
      </c>
      <c r="BR10" s="90">
        <f>SUM(BP10,BQ10)</f>
        <v>2579</v>
      </c>
      <c r="BS10" s="38">
        <v>1676</v>
      </c>
      <c r="BT10" s="38">
        <v>1148</v>
      </c>
      <c r="BU10" s="90">
        <f>SUM(BS10,BT10)</f>
        <v>2824</v>
      </c>
      <c r="BV10" s="38">
        <v>1974</v>
      </c>
      <c r="BW10" s="38">
        <v>1192</v>
      </c>
      <c r="BX10" s="90">
        <f>SUM(BV10,BW10)</f>
        <v>3166</v>
      </c>
      <c r="BY10" s="38">
        <v>1984</v>
      </c>
      <c r="BZ10" s="38">
        <v>1127</v>
      </c>
      <c r="CA10" s="90">
        <f>SUM(BY10,BZ10)</f>
        <v>3111</v>
      </c>
      <c r="CB10" s="38">
        <v>2632</v>
      </c>
      <c r="CC10" s="38">
        <v>1114</v>
      </c>
      <c r="CD10" s="90">
        <f>SUM(CB10,CC10)</f>
        <v>3746</v>
      </c>
      <c r="CE10" s="38">
        <v>2393</v>
      </c>
      <c r="CF10" s="38">
        <v>994</v>
      </c>
      <c r="CG10" s="90">
        <f>SUM(CE10,CF10)</f>
        <v>3387</v>
      </c>
      <c r="CH10" s="38">
        <v>2577</v>
      </c>
      <c r="CI10" s="38">
        <v>989</v>
      </c>
      <c r="CJ10" s="90">
        <f>SUM(CH10,CI10)</f>
        <v>3566</v>
      </c>
      <c r="CK10" s="38">
        <v>2703</v>
      </c>
      <c r="CL10" s="38">
        <v>957</v>
      </c>
      <c r="CM10" s="90">
        <f>SUM(CK10,CL10)</f>
        <v>3660</v>
      </c>
      <c r="CN10" s="38">
        <v>3004</v>
      </c>
      <c r="CO10" s="38">
        <v>1039</v>
      </c>
      <c r="CP10" s="90">
        <f t="shared" ref="CP10:CP45" si="0">CN10+CO10</f>
        <v>4043</v>
      </c>
      <c r="CQ10" s="38">
        <v>3538</v>
      </c>
      <c r="CR10" s="34">
        <v>974</v>
      </c>
      <c r="CS10" s="90">
        <f>CQ10+CR10</f>
        <v>4512</v>
      </c>
      <c r="CT10" s="111">
        <v>3965</v>
      </c>
      <c r="CU10" s="111">
        <v>977</v>
      </c>
      <c r="CV10" s="90">
        <f>CT10+CU10</f>
        <v>4942</v>
      </c>
      <c r="CW10" s="113">
        <v>4257</v>
      </c>
      <c r="CX10" s="113">
        <v>774</v>
      </c>
      <c r="CY10" s="114">
        <v>5031</v>
      </c>
      <c r="CZ10" s="113">
        <v>4899</v>
      </c>
      <c r="DA10" s="113">
        <v>859</v>
      </c>
      <c r="DB10" s="90">
        <f>SUM(CZ10:DA10)</f>
        <v>5758</v>
      </c>
      <c r="DC10" s="113">
        <v>6205</v>
      </c>
      <c r="DD10" s="113">
        <v>1002</v>
      </c>
      <c r="DE10" s="90">
        <f>SUM(DC10:DD10)</f>
        <v>7207</v>
      </c>
      <c r="DF10" s="125">
        <v>6355</v>
      </c>
      <c r="DG10" s="126">
        <v>982</v>
      </c>
      <c r="DH10" s="90">
        <f>SUM(DF10:DG10)</f>
        <v>7337</v>
      </c>
    </row>
    <row r="11" spans="1:112" x14ac:dyDescent="0.55000000000000004">
      <c r="A11" s="1" t="s">
        <v>57</v>
      </c>
      <c r="B11" s="2">
        <v>790</v>
      </c>
      <c r="C11" s="2">
        <v>1069</v>
      </c>
      <c r="D11" s="2">
        <v>1859</v>
      </c>
      <c r="E11" s="2">
        <v>645</v>
      </c>
      <c r="F11" s="2">
        <v>878</v>
      </c>
      <c r="G11" s="2">
        <v>1523</v>
      </c>
      <c r="H11" s="2">
        <v>660</v>
      </c>
      <c r="I11" s="2">
        <v>1036</v>
      </c>
      <c r="J11" s="2">
        <v>612</v>
      </c>
      <c r="K11" s="2">
        <v>1013</v>
      </c>
      <c r="L11" s="2">
        <v>1625</v>
      </c>
      <c r="M11" s="2">
        <v>623</v>
      </c>
      <c r="N11" s="2">
        <v>962</v>
      </c>
      <c r="O11" s="2">
        <v>1585</v>
      </c>
      <c r="P11" s="2">
        <v>595</v>
      </c>
      <c r="Q11" s="2">
        <v>1057</v>
      </c>
      <c r="R11" s="2">
        <v>1652</v>
      </c>
      <c r="S11" s="2">
        <v>637</v>
      </c>
      <c r="T11" s="2">
        <v>1121</v>
      </c>
      <c r="U11" s="2">
        <v>1758</v>
      </c>
      <c r="V11" s="5">
        <v>532</v>
      </c>
      <c r="W11" s="5">
        <v>879</v>
      </c>
      <c r="X11" s="5">
        <v>1411</v>
      </c>
      <c r="Y11" s="5">
        <v>575</v>
      </c>
      <c r="Z11" s="5">
        <v>812</v>
      </c>
      <c r="AA11" s="6">
        <v>1387</v>
      </c>
      <c r="AB11" s="5">
        <v>634</v>
      </c>
      <c r="AC11" s="5">
        <v>863</v>
      </c>
      <c r="AD11" s="6">
        <v>1497</v>
      </c>
      <c r="AE11" s="5">
        <v>515</v>
      </c>
      <c r="AF11" s="5">
        <v>895</v>
      </c>
      <c r="AG11" s="6">
        <v>1410</v>
      </c>
      <c r="AH11" s="5">
        <v>556</v>
      </c>
      <c r="AI11" s="5">
        <v>1069</v>
      </c>
      <c r="AJ11" s="6">
        <v>1625</v>
      </c>
      <c r="AK11" s="36" t="s">
        <v>58</v>
      </c>
      <c r="AL11" s="36"/>
      <c r="AM11" s="36"/>
      <c r="AN11" s="36">
        <v>0</v>
      </c>
      <c r="AO11" s="36"/>
      <c r="AP11" s="36"/>
      <c r="AQ11" s="36"/>
      <c r="AR11" s="5">
        <v>701</v>
      </c>
      <c r="AS11" s="5">
        <v>1134</v>
      </c>
      <c r="AT11" s="6">
        <f>SUM(AR11:AS11)</f>
        <v>1835</v>
      </c>
      <c r="AU11" s="5">
        <v>617</v>
      </c>
      <c r="AV11" s="5">
        <v>1148</v>
      </c>
      <c r="AW11" s="6">
        <f>SUM(AU11:AV11)</f>
        <v>1765</v>
      </c>
      <c r="AX11" s="7">
        <v>623</v>
      </c>
      <c r="AY11" s="7">
        <v>1120</v>
      </c>
      <c r="AZ11" s="8">
        <f>SUM(AX11:AY11)</f>
        <v>1743</v>
      </c>
      <c r="BA11" s="7">
        <v>500</v>
      </c>
      <c r="BB11" s="7">
        <v>969</v>
      </c>
      <c r="BC11" s="8">
        <f>SUM(BA11:BB11)</f>
        <v>1469</v>
      </c>
      <c r="BD11" s="36">
        <v>417</v>
      </c>
      <c r="BE11" s="36">
        <v>679</v>
      </c>
      <c r="BF11" s="37">
        <f>SUM(BD11,BE11)</f>
        <v>1096</v>
      </c>
      <c r="BG11" s="36">
        <v>401</v>
      </c>
      <c r="BH11" s="36">
        <v>606</v>
      </c>
      <c r="BI11" s="37">
        <f>SUM(BG11,BH11)</f>
        <v>1007</v>
      </c>
      <c r="BJ11" s="36">
        <v>513</v>
      </c>
      <c r="BK11" s="36">
        <v>647</v>
      </c>
      <c r="BL11" s="36">
        <f>SUM(BJ11,BK11)</f>
        <v>1160</v>
      </c>
      <c r="BM11" s="36">
        <v>632</v>
      </c>
      <c r="BN11" s="36">
        <v>674</v>
      </c>
      <c r="BO11" s="62">
        <f>SUM(BM11,BN11)</f>
        <v>1306</v>
      </c>
      <c r="BP11" s="38">
        <v>611</v>
      </c>
      <c r="BQ11" s="38">
        <v>719</v>
      </c>
      <c r="BR11" s="90">
        <f>SUM(BP11,BQ11)</f>
        <v>1330</v>
      </c>
      <c r="BS11" s="38">
        <v>614</v>
      </c>
      <c r="BT11" s="38">
        <v>782</v>
      </c>
      <c r="BU11" s="90">
        <f>SUM(BS11,BT11)</f>
        <v>1396</v>
      </c>
      <c r="BV11" s="38">
        <v>510</v>
      </c>
      <c r="BW11" s="38">
        <v>780</v>
      </c>
      <c r="BX11" s="90">
        <f>SUM(BV11,BW11)</f>
        <v>1290</v>
      </c>
      <c r="BY11" s="38">
        <v>594</v>
      </c>
      <c r="BZ11" s="38">
        <v>726</v>
      </c>
      <c r="CA11" s="90">
        <f>SUM(BY11,BZ11)</f>
        <v>1320</v>
      </c>
      <c r="CB11" s="34">
        <v>559</v>
      </c>
      <c r="CC11" s="34">
        <v>664</v>
      </c>
      <c r="CD11" s="90">
        <f>SUM(CB11,CC11)</f>
        <v>1223</v>
      </c>
      <c r="CE11" s="34">
        <v>579</v>
      </c>
      <c r="CF11" s="34">
        <v>607</v>
      </c>
      <c r="CG11" s="90">
        <f>SUM(CE11,CF11)</f>
        <v>1186</v>
      </c>
      <c r="CH11" s="38">
        <v>619</v>
      </c>
      <c r="CI11" s="38">
        <v>607</v>
      </c>
      <c r="CJ11" s="90">
        <f>SUM(CH11,CI11)</f>
        <v>1226</v>
      </c>
      <c r="CK11" s="38">
        <v>625</v>
      </c>
      <c r="CL11" s="38">
        <v>551</v>
      </c>
      <c r="CM11" s="90">
        <f>SUM(CK11,CL11)</f>
        <v>1176</v>
      </c>
      <c r="CN11" s="34">
        <v>715</v>
      </c>
      <c r="CO11" s="38">
        <v>601</v>
      </c>
      <c r="CP11" s="90">
        <f>CN11+CO11</f>
        <v>1316</v>
      </c>
      <c r="CQ11" s="34">
        <v>756</v>
      </c>
      <c r="CR11" s="34">
        <v>537</v>
      </c>
      <c r="CS11" s="90">
        <f>CQ11+CR11</f>
        <v>1293</v>
      </c>
      <c r="CT11" s="111">
        <v>723</v>
      </c>
      <c r="CU11" s="111">
        <v>529</v>
      </c>
      <c r="CV11" s="90">
        <f>CT11+CU11</f>
        <v>1252</v>
      </c>
      <c r="CW11" s="113">
        <v>850</v>
      </c>
      <c r="CX11" s="113">
        <v>432</v>
      </c>
      <c r="CY11" s="114">
        <v>1282</v>
      </c>
      <c r="CZ11" s="113">
        <v>764</v>
      </c>
      <c r="DA11" s="113">
        <v>412</v>
      </c>
      <c r="DB11" s="90">
        <f>SUM(CZ11:DA11)</f>
        <v>1176</v>
      </c>
      <c r="DC11" s="34">
        <v>823</v>
      </c>
      <c r="DD11" s="34">
        <v>404</v>
      </c>
      <c r="DE11" s="90">
        <f>SUM(DC11:DD11)</f>
        <v>1227</v>
      </c>
      <c r="DF11" s="126">
        <v>752</v>
      </c>
      <c r="DG11" s="126">
        <v>359</v>
      </c>
      <c r="DH11" s="90">
        <f>SUM(DF11:DG11)</f>
        <v>1111</v>
      </c>
    </row>
    <row r="12" spans="1:112" x14ac:dyDescent="0.55000000000000004">
      <c r="A12" s="15" t="s">
        <v>59</v>
      </c>
      <c r="B12" s="15">
        <v>0.55909412597310681</v>
      </c>
      <c r="C12" s="15">
        <v>0.65987654320987654</v>
      </c>
      <c r="D12" s="15">
        <v>0.6129244971974942</v>
      </c>
      <c r="E12" s="15">
        <v>0.52955665024630538</v>
      </c>
      <c r="F12" s="15">
        <v>0.60593512767425806</v>
      </c>
      <c r="G12" s="15">
        <v>0.57105361829771284</v>
      </c>
      <c r="H12" s="15">
        <v>0.52927024859663196</v>
      </c>
      <c r="I12" s="15">
        <v>0.59643062751871045</v>
      </c>
      <c r="J12" s="15">
        <v>0.51213389121338915</v>
      </c>
      <c r="K12" s="15">
        <v>0.59623307828134198</v>
      </c>
      <c r="L12" s="15">
        <v>0.56150656530753285</v>
      </c>
      <c r="M12" s="15">
        <v>0.55575379125780555</v>
      </c>
      <c r="N12" s="15">
        <v>0.57604790419161678</v>
      </c>
      <c r="O12" s="15">
        <v>0.56789681117878898</v>
      </c>
      <c r="P12" s="15">
        <v>0.54737810487580496</v>
      </c>
      <c r="Q12" s="15">
        <v>0.57633587786259544</v>
      </c>
      <c r="R12" s="15">
        <v>0.56555973981513186</v>
      </c>
      <c r="S12" s="15">
        <v>0.54961173425366694</v>
      </c>
      <c r="T12" s="15">
        <v>0.6075880758807588</v>
      </c>
      <c r="U12" s="15">
        <v>0.58521970705725701</v>
      </c>
      <c r="V12" s="10">
        <v>0.51301832208293152</v>
      </c>
      <c r="W12" s="10">
        <v>0.61511546536039186</v>
      </c>
      <c r="X12" s="10">
        <v>0.57218167072181669</v>
      </c>
      <c r="Y12" s="10">
        <v>0.51615798922800715</v>
      </c>
      <c r="Z12" s="10">
        <v>0.58375269590222856</v>
      </c>
      <c r="AA12" s="11">
        <v>0.55369261477045906</v>
      </c>
      <c r="AB12" s="10">
        <v>0.5</v>
      </c>
      <c r="AC12" s="10">
        <v>0.6051893408134642</v>
      </c>
      <c r="AD12" s="11">
        <v>0.5556792873051225</v>
      </c>
      <c r="AE12" s="10">
        <v>0.45414462081128748</v>
      </c>
      <c r="AF12" s="10">
        <v>0.61639118457300279</v>
      </c>
      <c r="AG12" s="11">
        <v>0.54524361948955913</v>
      </c>
      <c r="AH12" s="10">
        <v>0.46410684474123537</v>
      </c>
      <c r="AI12" s="10">
        <v>0.62956419316843348</v>
      </c>
      <c r="AJ12" s="11">
        <v>0.56111878453038677</v>
      </c>
      <c r="AK12" s="15" t="s">
        <v>60</v>
      </c>
      <c r="AL12" s="15" t="e">
        <v>#VALUE!</v>
      </c>
      <c r="AM12" s="15" t="e">
        <v>#VALUE!</v>
      </c>
      <c r="AN12" s="15" t="e">
        <v>#VALUE!</v>
      </c>
      <c r="AO12" s="15"/>
      <c r="AP12" s="15"/>
      <c r="AQ12" s="15"/>
      <c r="AR12" s="10">
        <v>0.49</v>
      </c>
      <c r="AS12" s="10">
        <v>0.6</v>
      </c>
      <c r="AT12" s="11">
        <v>0.55300000000000005</v>
      </c>
      <c r="AU12" s="10">
        <v>0.46500000000000002</v>
      </c>
      <c r="AV12" s="12">
        <v>0.60799999999999998</v>
      </c>
      <c r="AW12" s="11">
        <v>0.54900000000000004</v>
      </c>
      <c r="AX12" s="13">
        <f t="shared" ref="AX12:BC12" si="1">AX11/AX10</f>
        <v>0.47054380664652568</v>
      </c>
      <c r="AY12" s="13">
        <f t="shared" si="1"/>
        <v>0.61068702290076338</v>
      </c>
      <c r="AZ12" s="14">
        <f t="shared" si="1"/>
        <v>0.55193160227992399</v>
      </c>
      <c r="BA12" s="13">
        <f t="shared" si="1"/>
        <v>0.3996802557953637</v>
      </c>
      <c r="BB12" s="13">
        <f t="shared" si="1"/>
        <v>0.57919904363419006</v>
      </c>
      <c r="BC12" s="14">
        <f t="shared" si="1"/>
        <v>0.50239398084815323</v>
      </c>
      <c r="BD12" s="15">
        <f t="shared" ref="BD12:BI12" si="2">BD11/BD10</f>
        <v>0.42378048780487804</v>
      </c>
      <c r="BE12" s="15">
        <f t="shared" si="2"/>
        <v>0.5538336052202284</v>
      </c>
      <c r="BF12" s="58">
        <f t="shared" si="2"/>
        <v>0.49592760180995477</v>
      </c>
      <c r="BG12" s="15">
        <f t="shared" si="2"/>
        <v>0.40710659898477158</v>
      </c>
      <c r="BH12" s="15">
        <f t="shared" si="2"/>
        <v>0.56007393715341958</v>
      </c>
      <c r="BI12" s="58">
        <f t="shared" si="2"/>
        <v>0.48717948717948717</v>
      </c>
      <c r="BJ12" s="15">
        <f t="shared" ref="BJ12:BO12" si="3">BJ11/BJ10</f>
        <v>0.45039508340649692</v>
      </c>
      <c r="BK12" s="15">
        <f t="shared" si="3"/>
        <v>0.64635364635364634</v>
      </c>
      <c r="BL12" s="15">
        <f t="shared" si="3"/>
        <v>0.54205607476635509</v>
      </c>
      <c r="BM12" s="15">
        <f t="shared" si="3"/>
        <v>0.46064139941690962</v>
      </c>
      <c r="BN12" s="15">
        <f t="shared" si="3"/>
        <v>0.65373423860329782</v>
      </c>
      <c r="BO12" s="75">
        <f t="shared" si="3"/>
        <v>0.54348730753225138</v>
      </c>
      <c r="BP12" s="59">
        <f t="shared" ref="BP12:BU12" si="4">BP11/BP10</f>
        <v>0.40842245989304815</v>
      </c>
      <c r="BQ12" s="59">
        <f t="shared" si="4"/>
        <v>0.66389658356417358</v>
      </c>
      <c r="BR12" s="80">
        <f t="shared" si="4"/>
        <v>0.51570376114773164</v>
      </c>
      <c r="BS12" s="59">
        <f t="shared" si="4"/>
        <v>0.36634844868735084</v>
      </c>
      <c r="BT12" s="59">
        <f t="shared" si="4"/>
        <v>0.68118466898954699</v>
      </c>
      <c r="BU12" s="80">
        <f t="shared" si="4"/>
        <v>0.49433427762039661</v>
      </c>
      <c r="BV12" s="59">
        <f t="shared" ref="BV12:CA12" si="5">BV11/BV10</f>
        <v>0.25835866261398177</v>
      </c>
      <c r="BW12" s="59">
        <f t="shared" si="5"/>
        <v>0.65436241610738255</v>
      </c>
      <c r="BX12" s="80">
        <f t="shared" si="5"/>
        <v>0.40745420088439671</v>
      </c>
      <c r="BY12" s="59">
        <f t="shared" si="5"/>
        <v>0.29939516129032256</v>
      </c>
      <c r="BZ12" s="59">
        <f t="shared" si="5"/>
        <v>0.64418811002661935</v>
      </c>
      <c r="CA12" s="80">
        <f t="shared" si="5"/>
        <v>0.42430086788813887</v>
      </c>
      <c r="CB12" s="59">
        <v>0.21199999999999999</v>
      </c>
      <c r="CC12" s="59">
        <v>0.59599999999999997</v>
      </c>
      <c r="CD12" s="80">
        <f t="shared" ref="CD12:CJ12" si="6">CD11/CD10</f>
        <v>0.32648158035237584</v>
      </c>
      <c r="CE12" s="59">
        <f t="shared" si="6"/>
        <v>0.24195570413706644</v>
      </c>
      <c r="CF12" s="59">
        <f t="shared" si="6"/>
        <v>0.61066398390342047</v>
      </c>
      <c r="CG12" s="80">
        <f t="shared" si="6"/>
        <v>0.35016238559196927</v>
      </c>
      <c r="CH12" s="59">
        <f>CH11/CH10</f>
        <v>0.24020178502134265</v>
      </c>
      <c r="CI12" s="59">
        <f t="shared" si="6"/>
        <v>0.61375126390293222</v>
      </c>
      <c r="CJ12" s="80">
        <f t="shared" si="6"/>
        <v>0.34380257992148067</v>
      </c>
      <c r="CK12" s="59">
        <f t="shared" ref="CK12:CU12" si="7">CK11/CK10</f>
        <v>0.23122456529781724</v>
      </c>
      <c r="CL12" s="59">
        <f t="shared" si="7"/>
        <v>0.5757575757575758</v>
      </c>
      <c r="CM12" s="80">
        <f t="shared" si="7"/>
        <v>0.32131147540983607</v>
      </c>
      <c r="CN12" s="59">
        <f t="shared" si="7"/>
        <v>0.23801597869507324</v>
      </c>
      <c r="CO12" s="59">
        <f t="shared" si="7"/>
        <v>0.57844080846968238</v>
      </c>
      <c r="CP12" s="80">
        <f t="shared" si="7"/>
        <v>0.32550086569379172</v>
      </c>
      <c r="CQ12" s="59">
        <f t="shared" si="7"/>
        <v>0.21368004522328998</v>
      </c>
      <c r="CR12" s="59">
        <f t="shared" si="7"/>
        <v>0.55133470225872694</v>
      </c>
      <c r="CS12" s="80">
        <f t="shared" si="7"/>
        <v>0.28656914893617019</v>
      </c>
      <c r="CT12" s="59">
        <f t="shared" si="7"/>
        <v>0.1823455233291299</v>
      </c>
      <c r="CU12" s="59">
        <f t="shared" si="7"/>
        <v>0.54145342886386894</v>
      </c>
      <c r="CV12" s="80">
        <f t="shared" ref="CV12:DD12" si="8">CV11/CV10</f>
        <v>0.25333872925940915</v>
      </c>
      <c r="CW12" s="59">
        <f t="shared" si="8"/>
        <v>0.19967112990368804</v>
      </c>
      <c r="CX12" s="59">
        <f t="shared" si="8"/>
        <v>0.55813953488372092</v>
      </c>
      <c r="CY12" s="80">
        <f t="shared" si="8"/>
        <v>0.25482011528523157</v>
      </c>
      <c r="CZ12" s="115">
        <f t="shared" si="8"/>
        <v>0.15595019391712595</v>
      </c>
      <c r="DA12" s="115">
        <f t="shared" si="8"/>
        <v>0.47962747380675202</v>
      </c>
      <c r="DB12" s="118">
        <f t="shared" si="8"/>
        <v>0.20423758249392149</v>
      </c>
      <c r="DC12" s="115">
        <f t="shared" si="8"/>
        <v>0.13263497179693795</v>
      </c>
      <c r="DD12" s="115">
        <f t="shared" si="8"/>
        <v>0.40319361277445109</v>
      </c>
      <c r="DE12" s="118">
        <f>DE11/DE10</f>
        <v>0.17025114472041072</v>
      </c>
      <c r="DF12" s="122">
        <f t="shared" ref="DF12:DG12" si="9">DF11/DF10</f>
        <v>0.11833202202989772</v>
      </c>
      <c r="DG12" s="122">
        <f t="shared" si="9"/>
        <v>0.36558044806517309</v>
      </c>
      <c r="DH12" s="118">
        <f>DH11/DH10</f>
        <v>0.15142428785607195</v>
      </c>
    </row>
    <row r="13" spans="1:112" ht="15.6" x14ac:dyDescent="0.6">
      <c r="A13" s="93" t="s">
        <v>61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8"/>
      <c r="W13" s="18"/>
      <c r="X13" s="18"/>
      <c r="Y13" s="18"/>
      <c r="Z13" s="18"/>
      <c r="AA13" s="19"/>
      <c r="AB13" s="18"/>
      <c r="AC13" s="18"/>
      <c r="AD13" s="19"/>
      <c r="AE13" s="18"/>
      <c r="AF13" s="18"/>
      <c r="AG13" s="19"/>
      <c r="AH13" s="18"/>
      <c r="AI13" s="18"/>
      <c r="AJ13" s="19"/>
      <c r="AK13" s="9"/>
      <c r="AL13" s="9"/>
      <c r="AM13" s="9"/>
      <c r="AN13" s="9"/>
      <c r="AO13" s="9"/>
      <c r="AP13" s="9"/>
      <c r="AQ13" s="9"/>
      <c r="AR13" s="18"/>
      <c r="AS13" s="18"/>
      <c r="AT13" s="41"/>
      <c r="AU13" s="18"/>
      <c r="AV13" s="20"/>
      <c r="AW13" s="41"/>
      <c r="AX13" s="21"/>
      <c r="AY13" s="21"/>
      <c r="AZ13" s="21"/>
      <c r="BA13" s="21"/>
      <c r="BB13" s="21"/>
      <c r="BC13" s="21"/>
      <c r="BP13" s="34"/>
      <c r="BQ13" s="34"/>
      <c r="BR13" s="89"/>
      <c r="BS13" s="34"/>
      <c r="BT13" s="34"/>
      <c r="BU13" s="89"/>
      <c r="BV13" s="34"/>
      <c r="BW13" s="34"/>
      <c r="BX13" s="89"/>
      <c r="BY13" s="34"/>
      <c r="BZ13" s="34"/>
      <c r="CA13" s="89"/>
      <c r="CB13" s="34"/>
      <c r="CC13" s="34"/>
      <c r="CD13" s="89"/>
      <c r="CE13" s="34"/>
      <c r="CF13" s="34"/>
      <c r="CG13" s="89"/>
      <c r="CH13" s="38"/>
      <c r="CI13" s="38"/>
      <c r="CJ13" s="89"/>
      <c r="CK13" s="38"/>
      <c r="CL13" s="38"/>
      <c r="CM13" s="89"/>
      <c r="CN13" s="34"/>
      <c r="CQ13" s="34"/>
      <c r="CR13" s="34"/>
      <c r="CS13" s="89"/>
      <c r="CV13" s="89"/>
      <c r="DB13" s="90"/>
      <c r="DE13" s="90"/>
      <c r="DH13" s="90"/>
    </row>
    <row r="14" spans="1:112" x14ac:dyDescent="0.55000000000000004">
      <c r="A14" s="1" t="s">
        <v>53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8"/>
      <c r="W14" s="18"/>
      <c r="X14" s="18"/>
      <c r="Y14" s="18"/>
      <c r="Z14" s="18"/>
      <c r="AA14" s="19"/>
      <c r="AB14" s="18"/>
      <c r="AC14" s="18"/>
      <c r="AD14" s="19"/>
      <c r="AE14" s="18"/>
      <c r="AF14" s="18"/>
      <c r="AG14" s="19"/>
      <c r="AH14" s="18"/>
      <c r="AI14" s="18"/>
      <c r="AJ14" s="19"/>
      <c r="AK14" s="9"/>
      <c r="AL14" s="9"/>
      <c r="AM14" s="9"/>
      <c r="AN14" s="9"/>
      <c r="AO14" s="9"/>
      <c r="AP14" s="9"/>
      <c r="AQ14" s="9"/>
      <c r="AR14" s="18"/>
      <c r="AS14" s="18"/>
      <c r="AT14" s="19"/>
      <c r="AU14" s="18"/>
      <c r="AV14" s="20"/>
      <c r="AW14" s="19"/>
      <c r="AX14" s="21"/>
      <c r="AY14" s="21"/>
      <c r="AZ14" s="22"/>
      <c r="BA14" s="21"/>
      <c r="BB14" s="21"/>
      <c r="BC14" s="22"/>
      <c r="BD14" s="2">
        <v>445</v>
      </c>
      <c r="BE14" s="2">
        <v>380</v>
      </c>
      <c r="BF14" s="33">
        <f>SUM(BE14,BD14)</f>
        <v>825</v>
      </c>
      <c r="BG14" s="2">
        <v>446</v>
      </c>
      <c r="BH14" s="2">
        <v>497</v>
      </c>
      <c r="BI14" s="37">
        <f>SUM(BH14,BG14)</f>
        <v>943</v>
      </c>
      <c r="BJ14" s="36">
        <v>537</v>
      </c>
      <c r="BK14" s="36">
        <v>479</v>
      </c>
      <c r="BL14" s="36">
        <f>SUM(BK14,BJ14)</f>
        <v>1016</v>
      </c>
      <c r="BM14" s="36">
        <v>612</v>
      </c>
      <c r="BN14" s="36">
        <v>476</v>
      </c>
      <c r="BO14" s="62">
        <f>SUM(BN14,BM14)</f>
        <v>1088</v>
      </c>
      <c r="BP14" s="38">
        <v>803</v>
      </c>
      <c r="BQ14" s="38">
        <v>511</v>
      </c>
      <c r="BR14" s="90">
        <f>SUM(BQ14,BP14)</f>
        <v>1314</v>
      </c>
      <c r="BS14" s="38">
        <v>974</v>
      </c>
      <c r="BT14" s="38">
        <v>551</v>
      </c>
      <c r="BU14" s="90">
        <f>SUM(BT14,BS14)</f>
        <v>1525</v>
      </c>
      <c r="BV14" s="38">
        <v>1555</v>
      </c>
      <c r="BW14" s="38">
        <v>644</v>
      </c>
      <c r="BX14" s="90">
        <f>SUM(BW14,BV14)</f>
        <v>2199</v>
      </c>
      <c r="BY14" s="38">
        <v>1816</v>
      </c>
      <c r="BZ14" s="38">
        <v>675</v>
      </c>
      <c r="CA14" s="90">
        <f>SUM(BZ14,BY14)</f>
        <v>2491</v>
      </c>
      <c r="CB14" s="38">
        <v>2717</v>
      </c>
      <c r="CC14" s="34">
        <v>723</v>
      </c>
      <c r="CD14" s="90">
        <f>SUM(CC14,CB14)</f>
        <v>3440</v>
      </c>
      <c r="CE14" s="38">
        <v>2772</v>
      </c>
      <c r="CF14" s="34">
        <v>732</v>
      </c>
      <c r="CG14" s="90">
        <f>SUM(CF14,CE14)</f>
        <v>3504</v>
      </c>
      <c r="CH14" s="38">
        <v>3204</v>
      </c>
      <c r="CI14" s="38">
        <v>841</v>
      </c>
      <c r="CJ14" s="90">
        <f>SUM(CI14,CH14)</f>
        <v>4045</v>
      </c>
      <c r="CK14" s="38">
        <v>3399</v>
      </c>
      <c r="CL14" s="38">
        <v>717</v>
      </c>
      <c r="CM14" s="90">
        <f>SUM(CL14,CK14)</f>
        <v>4116</v>
      </c>
      <c r="CN14" s="38">
        <v>3620</v>
      </c>
      <c r="CO14" s="34">
        <v>734</v>
      </c>
      <c r="CP14" s="90">
        <f t="shared" si="0"/>
        <v>4354</v>
      </c>
      <c r="CQ14" s="38">
        <v>4086</v>
      </c>
      <c r="CR14" s="34">
        <v>636</v>
      </c>
      <c r="CS14" s="90">
        <f>CQ14+CR14</f>
        <v>4722</v>
      </c>
      <c r="CT14" s="111">
        <v>4625</v>
      </c>
      <c r="CU14" s="111">
        <v>627</v>
      </c>
      <c r="CV14" s="90">
        <f>CT14+CU14</f>
        <v>5252</v>
      </c>
      <c r="CW14" s="113">
        <v>4577</v>
      </c>
      <c r="CX14" s="113">
        <v>553</v>
      </c>
      <c r="CY14" s="114">
        <v>5130</v>
      </c>
      <c r="CZ14" s="113">
        <v>5628</v>
      </c>
      <c r="DA14" s="113">
        <v>571</v>
      </c>
      <c r="DB14" s="90">
        <f>SUM(CZ14:DA14)</f>
        <v>6199</v>
      </c>
      <c r="DC14" s="113">
        <v>6399</v>
      </c>
      <c r="DD14" s="34">
        <v>799</v>
      </c>
      <c r="DE14" s="90">
        <f>SUM(DC14:DD14)</f>
        <v>7198</v>
      </c>
      <c r="DF14" s="125">
        <v>6946</v>
      </c>
      <c r="DG14" s="126">
        <v>878</v>
      </c>
      <c r="DH14" s="90">
        <f>SUM(DF14:DG14)</f>
        <v>7824</v>
      </c>
    </row>
    <row r="15" spans="1:112" x14ac:dyDescent="0.55000000000000004">
      <c r="A15" s="1" t="s">
        <v>55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8"/>
      <c r="W15" s="18"/>
      <c r="X15" s="18"/>
      <c r="Y15" s="18"/>
      <c r="Z15" s="18"/>
      <c r="AA15" s="19"/>
      <c r="AB15" s="18"/>
      <c r="AC15" s="18"/>
      <c r="AD15" s="19"/>
      <c r="AE15" s="18"/>
      <c r="AF15" s="18"/>
      <c r="AG15" s="19"/>
      <c r="AH15" s="18"/>
      <c r="AI15" s="18"/>
      <c r="AJ15" s="19"/>
      <c r="AK15" s="9"/>
      <c r="AL15" s="9"/>
      <c r="AM15" s="9"/>
      <c r="AN15" s="9"/>
      <c r="AO15" s="9"/>
      <c r="AP15" s="9"/>
      <c r="AQ15" s="9"/>
      <c r="AR15" s="18"/>
      <c r="AS15" s="18"/>
      <c r="AT15" s="19"/>
      <c r="AU15" s="18"/>
      <c r="AV15" s="20"/>
      <c r="AW15" s="19"/>
      <c r="AX15" s="21"/>
      <c r="AY15" s="21"/>
      <c r="AZ15" s="22"/>
      <c r="BA15" s="21"/>
      <c r="BB15" s="21"/>
      <c r="BC15" s="22"/>
      <c r="BD15" s="2">
        <v>273</v>
      </c>
      <c r="BE15" s="2">
        <v>330</v>
      </c>
      <c r="BF15" s="33">
        <f>SUM(BE15,BD15)</f>
        <v>603</v>
      </c>
      <c r="BG15" s="2">
        <v>294</v>
      </c>
      <c r="BH15" s="2">
        <v>421</v>
      </c>
      <c r="BI15" s="37">
        <f>SUM(BH15,BG15)</f>
        <v>715</v>
      </c>
      <c r="BJ15" s="36">
        <v>406</v>
      </c>
      <c r="BK15" s="36">
        <v>409</v>
      </c>
      <c r="BL15" s="36">
        <f>SUM(BK15,BJ15)</f>
        <v>815</v>
      </c>
      <c r="BM15" s="36">
        <v>478</v>
      </c>
      <c r="BN15" s="36">
        <v>411</v>
      </c>
      <c r="BO15" s="62">
        <f>SUM(BN15,BM15)</f>
        <v>889</v>
      </c>
      <c r="BP15" s="38">
        <v>598</v>
      </c>
      <c r="BQ15" s="38">
        <v>425</v>
      </c>
      <c r="BR15" s="90">
        <f>SUM(BQ15,BP15)</f>
        <v>1023</v>
      </c>
      <c r="BS15" s="38">
        <v>726</v>
      </c>
      <c r="BT15" s="38">
        <v>466</v>
      </c>
      <c r="BU15" s="90">
        <f>SUM(BT15,BS15)</f>
        <v>1192</v>
      </c>
      <c r="BV15" s="38">
        <v>1060</v>
      </c>
      <c r="BW15" s="38">
        <v>527</v>
      </c>
      <c r="BX15" s="90">
        <f>SUM(BW15,BV15)</f>
        <v>1587</v>
      </c>
      <c r="BY15" s="38">
        <v>1145</v>
      </c>
      <c r="BZ15" s="38">
        <v>515</v>
      </c>
      <c r="CA15" s="90">
        <f>SUM(BZ15,BY15)</f>
        <v>1660</v>
      </c>
      <c r="CB15" s="38">
        <v>2119</v>
      </c>
      <c r="CC15" s="34">
        <v>614</v>
      </c>
      <c r="CD15" s="90">
        <f>SUM(CC15,CB15)</f>
        <v>2733</v>
      </c>
      <c r="CE15" s="38">
        <v>2110</v>
      </c>
      <c r="CF15" s="34">
        <v>611</v>
      </c>
      <c r="CG15" s="90">
        <f>SUM(CF15,CE15)</f>
        <v>2721</v>
      </c>
      <c r="CH15" s="38">
        <v>2352</v>
      </c>
      <c r="CI15" s="38">
        <v>689</v>
      </c>
      <c r="CJ15" s="90">
        <f>SUM(CI15,CH15)</f>
        <v>3041</v>
      </c>
      <c r="CK15" s="38">
        <v>2434</v>
      </c>
      <c r="CL15" s="38">
        <v>625</v>
      </c>
      <c r="CM15" s="90">
        <f>SUM(CL15,CK15)</f>
        <v>3059</v>
      </c>
      <c r="CN15" s="38">
        <v>2891</v>
      </c>
      <c r="CO15" s="34">
        <v>657</v>
      </c>
      <c r="CP15" s="90">
        <f t="shared" si="0"/>
        <v>3548</v>
      </c>
      <c r="CQ15" s="38">
        <v>3360</v>
      </c>
      <c r="CR15" s="34">
        <v>566</v>
      </c>
      <c r="CS15" s="90">
        <f>CQ15+CR15</f>
        <v>3926</v>
      </c>
      <c r="CT15" s="111">
        <v>3765</v>
      </c>
      <c r="CU15" s="111">
        <v>570</v>
      </c>
      <c r="CV15" s="90">
        <f>CT15+CU15</f>
        <v>4335</v>
      </c>
      <c r="CW15" s="113">
        <v>3840</v>
      </c>
      <c r="CX15" s="113">
        <v>497</v>
      </c>
      <c r="CY15" s="114">
        <v>4337</v>
      </c>
      <c r="CZ15" s="113">
        <v>4593</v>
      </c>
      <c r="DA15" s="113">
        <v>525</v>
      </c>
      <c r="DB15" s="90">
        <f>SUM(CZ15:DA15)</f>
        <v>5118</v>
      </c>
      <c r="DC15" s="113">
        <v>5434</v>
      </c>
      <c r="DD15" s="34">
        <v>718</v>
      </c>
      <c r="DE15" s="90">
        <f>SUM(DC15:DD15)</f>
        <v>6152</v>
      </c>
      <c r="DF15" s="125">
        <v>6045</v>
      </c>
      <c r="DG15" s="126">
        <v>780</v>
      </c>
      <c r="DH15" s="90">
        <f>SUM(DF15:DG15)</f>
        <v>6825</v>
      </c>
    </row>
    <row r="16" spans="1:112" x14ac:dyDescent="0.55000000000000004">
      <c r="A16" s="1" t="s">
        <v>57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8"/>
      <c r="W16" s="18"/>
      <c r="X16" s="18"/>
      <c r="Y16" s="18"/>
      <c r="Z16" s="18"/>
      <c r="AA16" s="19"/>
      <c r="AB16" s="18"/>
      <c r="AC16" s="18"/>
      <c r="AD16" s="19"/>
      <c r="AE16" s="18"/>
      <c r="AF16" s="18"/>
      <c r="AG16" s="19"/>
      <c r="AH16" s="18"/>
      <c r="AI16" s="18"/>
      <c r="AJ16" s="19"/>
      <c r="AK16" s="9"/>
      <c r="AL16" s="9"/>
      <c r="AM16" s="9"/>
      <c r="AN16" s="9"/>
      <c r="AO16" s="9"/>
      <c r="AP16" s="9"/>
      <c r="AQ16" s="9"/>
      <c r="AR16" s="18"/>
      <c r="AS16" s="18"/>
      <c r="AT16" s="19"/>
      <c r="AU16" s="18"/>
      <c r="AV16" s="20"/>
      <c r="AW16" s="19"/>
      <c r="AX16" s="21"/>
      <c r="AY16" s="21"/>
      <c r="AZ16" s="22"/>
      <c r="BA16" s="21"/>
      <c r="BB16" s="21"/>
      <c r="BC16" s="22"/>
      <c r="BD16" s="2">
        <v>90</v>
      </c>
      <c r="BE16" s="2">
        <v>192</v>
      </c>
      <c r="BF16" s="33">
        <f>SUM(BE16,BD16)</f>
        <v>282</v>
      </c>
      <c r="BG16" s="2">
        <v>91</v>
      </c>
      <c r="BH16" s="2">
        <v>234</v>
      </c>
      <c r="BI16" s="37">
        <f>SUM(BH16,BG16)</f>
        <v>325</v>
      </c>
      <c r="BJ16" s="36">
        <v>134</v>
      </c>
      <c r="BK16" s="36">
        <v>241</v>
      </c>
      <c r="BL16" s="36">
        <f>SUM(BK16,BJ16)</f>
        <v>375</v>
      </c>
      <c r="BM16" s="36">
        <v>170</v>
      </c>
      <c r="BN16" s="36">
        <v>275</v>
      </c>
      <c r="BO16" s="62">
        <f>SUM(BN16,BM16)</f>
        <v>445</v>
      </c>
      <c r="BP16" s="38">
        <v>194</v>
      </c>
      <c r="BQ16" s="38">
        <v>251</v>
      </c>
      <c r="BR16" s="90">
        <f>SUM(BQ16,BP16)</f>
        <v>445</v>
      </c>
      <c r="BS16" s="38">
        <v>250</v>
      </c>
      <c r="BT16" s="38">
        <v>286</v>
      </c>
      <c r="BU16" s="90">
        <f>SUM(BT16,BS16)</f>
        <v>536</v>
      </c>
      <c r="BV16" s="38">
        <v>292</v>
      </c>
      <c r="BW16" s="38">
        <v>345</v>
      </c>
      <c r="BX16" s="90">
        <f>SUM(BW16,BV16)</f>
        <v>637</v>
      </c>
      <c r="BY16" s="38">
        <v>325</v>
      </c>
      <c r="BZ16" s="38">
        <v>320</v>
      </c>
      <c r="CA16" s="90">
        <f>SUM(BZ16,BY16)</f>
        <v>645</v>
      </c>
      <c r="CB16" s="34">
        <v>556</v>
      </c>
      <c r="CC16" s="34">
        <v>383</v>
      </c>
      <c r="CD16" s="90">
        <f>SUM(CC16,CB16)</f>
        <v>939</v>
      </c>
      <c r="CE16" s="34">
        <v>560</v>
      </c>
      <c r="CF16" s="34">
        <v>371</v>
      </c>
      <c r="CG16" s="90">
        <f>SUM(CF16,CE16)</f>
        <v>931</v>
      </c>
      <c r="CH16" s="38">
        <v>610</v>
      </c>
      <c r="CI16" s="38">
        <v>422</v>
      </c>
      <c r="CJ16" s="90">
        <f>SUM(CI16,CH16)</f>
        <v>1032</v>
      </c>
      <c r="CK16" s="38">
        <v>606</v>
      </c>
      <c r="CL16" s="38">
        <v>364</v>
      </c>
      <c r="CM16" s="90">
        <f>SUM(CL16,CK16)</f>
        <v>970</v>
      </c>
      <c r="CN16" s="34">
        <v>688</v>
      </c>
      <c r="CO16" s="34">
        <v>384</v>
      </c>
      <c r="CP16" s="90">
        <f t="shared" si="0"/>
        <v>1072</v>
      </c>
      <c r="CQ16" s="34">
        <v>892</v>
      </c>
      <c r="CR16" s="34">
        <v>318</v>
      </c>
      <c r="CS16" s="90">
        <f>CQ16+CR16</f>
        <v>1210</v>
      </c>
      <c r="CT16" s="111">
        <v>783</v>
      </c>
      <c r="CU16" s="111">
        <v>311</v>
      </c>
      <c r="CV16" s="90">
        <f>CT16+CU16</f>
        <v>1094</v>
      </c>
      <c r="CW16" s="113">
        <v>790</v>
      </c>
      <c r="CX16" s="113">
        <v>275</v>
      </c>
      <c r="CY16" s="114">
        <v>1065</v>
      </c>
      <c r="CZ16" s="113">
        <v>869</v>
      </c>
      <c r="DA16" s="113">
        <v>248</v>
      </c>
      <c r="DB16" s="90">
        <f>SUM(CZ16:DA16)</f>
        <v>1117</v>
      </c>
      <c r="DC16" s="34">
        <v>917</v>
      </c>
      <c r="DD16" s="34">
        <v>289</v>
      </c>
      <c r="DE16" s="90">
        <f>SUM(DC16:DD16)</f>
        <v>1206</v>
      </c>
      <c r="DF16" s="126">
        <v>986</v>
      </c>
      <c r="DG16" s="126">
        <v>306</v>
      </c>
      <c r="DH16" s="90">
        <f>SUM(DF16:DG16)</f>
        <v>1292</v>
      </c>
    </row>
    <row r="17" spans="1:112" x14ac:dyDescent="0.55000000000000004">
      <c r="A17" s="15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0"/>
      <c r="W17" s="10"/>
      <c r="X17" s="10"/>
      <c r="Y17" s="10"/>
      <c r="Z17" s="10"/>
      <c r="AA17" s="11"/>
      <c r="AB17" s="10"/>
      <c r="AC17" s="10"/>
      <c r="AD17" s="11"/>
      <c r="AE17" s="10"/>
      <c r="AF17" s="10"/>
      <c r="AG17" s="11"/>
      <c r="AH17" s="10"/>
      <c r="AI17" s="10"/>
      <c r="AJ17" s="11"/>
      <c r="AK17" s="15"/>
      <c r="AL17" s="15"/>
      <c r="AM17" s="15"/>
      <c r="AN17" s="15"/>
      <c r="AO17" s="15"/>
      <c r="AP17" s="15"/>
      <c r="AQ17" s="15"/>
      <c r="AR17" s="10"/>
      <c r="AS17" s="10"/>
      <c r="AT17" s="65"/>
      <c r="AU17" s="10"/>
      <c r="AV17" s="12"/>
      <c r="AW17" s="11"/>
      <c r="AX17" s="13"/>
      <c r="AY17" s="13"/>
      <c r="AZ17" s="14"/>
      <c r="BA17" s="13"/>
      <c r="BB17" s="13"/>
      <c r="BC17" s="14"/>
      <c r="BD17" s="15">
        <f t="shared" ref="BD17:BI17" si="10">BD16/BD15</f>
        <v>0.32967032967032966</v>
      </c>
      <c r="BE17" s="15">
        <f t="shared" si="10"/>
        <v>0.58181818181818179</v>
      </c>
      <c r="BF17" s="58">
        <f t="shared" si="10"/>
        <v>0.46766169154228854</v>
      </c>
      <c r="BG17" s="15">
        <f t="shared" si="10"/>
        <v>0.30952380952380953</v>
      </c>
      <c r="BH17" s="15">
        <f t="shared" si="10"/>
        <v>0.5558194774346793</v>
      </c>
      <c r="BI17" s="58">
        <f t="shared" si="10"/>
        <v>0.45454545454545453</v>
      </c>
      <c r="BJ17" s="15">
        <f t="shared" ref="BJ17:BO17" si="11">BJ16/BJ15</f>
        <v>0.33004926108374383</v>
      </c>
      <c r="BK17" s="15">
        <f t="shared" si="11"/>
        <v>0.58924205378973105</v>
      </c>
      <c r="BL17" s="15">
        <f t="shared" si="11"/>
        <v>0.46012269938650308</v>
      </c>
      <c r="BM17" s="15">
        <f t="shared" si="11"/>
        <v>0.35564853556485354</v>
      </c>
      <c r="BN17" s="15">
        <f t="shared" si="11"/>
        <v>0.66909975669099753</v>
      </c>
      <c r="BO17" s="75">
        <f t="shared" si="11"/>
        <v>0.50056242969628795</v>
      </c>
      <c r="BP17" s="59">
        <f t="shared" ref="BP17:BU17" si="12">BP16/BP15</f>
        <v>0.32441471571906355</v>
      </c>
      <c r="BQ17" s="59">
        <f t="shared" si="12"/>
        <v>0.59058823529411764</v>
      </c>
      <c r="BR17" s="80">
        <f t="shared" si="12"/>
        <v>0.43499511241446726</v>
      </c>
      <c r="BS17" s="59">
        <f t="shared" si="12"/>
        <v>0.34435261707988979</v>
      </c>
      <c r="BT17" s="59">
        <f t="shared" si="12"/>
        <v>0.61373390557939911</v>
      </c>
      <c r="BU17" s="80">
        <f t="shared" si="12"/>
        <v>0.44966442953020136</v>
      </c>
      <c r="BV17" s="59">
        <f t="shared" ref="BV17:CA17" si="13">BV16/BV15</f>
        <v>0.27547169811320754</v>
      </c>
      <c r="BW17" s="59">
        <f t="shared" si="13"/>
        <v>0.65464895635673626</v>
      </c>
      <c r="BX17" s="80">
        <f t="shared" si="13"/>
        <v>0.40138626339004413</v>
      </c>
      <c r="BY17" s="59">
        <f t="shared" si="13"/>
        <v>0.28384279475982532</v>
      </c>
      <c r="BZ17" s="59">
        <f t="shared" si="13"/>
        <v>0.62135922330097082</v>
      </c>
      <c r="CA17" s="80">
        <f t="shared" si="13"/>
        <v>0.38855421686746988</v>
      </c>
      <c r="CB17" s="59">
        <v>0.26600000000000001</v>
      </c>
      <c r="CC17" s="59">
        <v>0.624</v>
      </c>
      <c r="CD17" s="80">
        <f t="shared" ref="CD17:CJ17" si="14">CD16/CD15</f>
        <v>0.34357848518111966</v>
      </c>
      <c r="CE17" s="59">
        <f t="shared" si="14"/>
        <v>0.26540284360189575</v>
      </c>
      <c r="CF17" s="59">
        <f t="shared" si="14"/>
        <v>0.60720130932896887</v>
      </c>
      <c r="CG17" s="80">
        <f t="shared" si="14"/>
        <v>0.34215361999264976</v>
      </c>
      <c r="CH17" s="59">
        <f t="shared" si="14"/>
        <v>0.25935374149659862</v>
      </c>
      <c r="CI17" s="59">
        <f t="shared" si="14"/>
        <v>0.61248185776487662</v>
      </c>
      <c r="CJ17" s="80">
        <f t="shared" si="14"/>
        <v>0.33936205195659325</v>
      </c>
      <c r="CK17" s="59">
        <f t="shared" ref="CK17:CY17" si="15">CK16/CK15</f>
        <v>0.24897288414133115</v>
      </c>
      <c r="CL17" s="59">
        <f t="shared" si="15"/>
        <v>0.58240000000000003</v>
      </c>
      <c r="CM17" s="80">
        <f t="shared" si="15"/>
        <v>0.31709709055246815</v>
      </c>
      <c r="CN17" s="59">
        <f t="shared" si="15"/>
        <v>0.23797993773780698</v>
      </c>
      <c r="CO17" s="59">
        <f t="shared" si="15"/>
        <v>0.58447488584474883</v>
      </c>
      <c r="CP17" s="80">
        <f t="shared" si="15"/>
        <v>0.30214205186020293</v>
      </c>
      <c r="CQ17" s="59">
        <f t="shared" si="15"/>
        <v>0.26547619047619048</v>
      </c>
      <c r="CR17" s="59">
        <f t="shared" si="15"/>
        <v>0.56183745583038869</v>
      </c>
      <c r="CS17" s="80">
        <f t="shared" si="15"/>
        <v>0.30820173204279167</v>
      </c>
      <c r="CT17" s="59">
        <f t="shared" si="15"/>
        <v>0.20796812749003984</v>
      </c>
      <c r="CU17" s="59">
        <f t="shared" si="15"/>
        <v>0.54561403508771933</v>
      </c>
      <c r="CV17" s="80">
        <f t="shared" si="15"/>
        <v>0.25236447520184546</v>
      </c>
      <c r="CW17" s="59">
        <f t="shared" si="15"/>
        <v>0.20572916666666666</v>
      </c>
      <c r="CX17" s="59">
        <f t="shared" si="15"/>
        <v>0.55331991951710258</v>
      </c>
      <c r="CY17" s="80">
        <f t="shared" si="15"/>
        <v>0.24556144800553378</v>
      </c>
      <c r="CZ17" s="115">
        <f t="shared" ref="CZ17:DE17" si="16">CZ16/CZ15</f>
        <v>0.18920095797953407</v>
      </c>
      <c r="DA17" s="115">
        <f t="shared" si="16"/>
        <v>0.4723809523809524</v>
      </c>
      <c r="DB17" s="116">
        <f t="shared" si="16"/>
        <v>0.21824931613911686</v>
      </c>
      <c r="DC17" s="115">
        <f t="shared" si="16"/>
        <v>0.16875230033124769</v>
      </c>
      <c r="DD17" s="115">
        <f t="shared" si="16"/>
        <v>0.40250696378830081</v>
      </c>
      <c r="DE17" s="116">
        <f t="shared" si="16"/>
        <v>0.19603381014304291</v>
      </c>
      <c r="DF17" s="122">
        <f t="shared" ref="DF17:DH17" si="17">DF16/DF15</f>
        <v>0.1631100082712986</v>
      </c>
      <c r="DG17" s="122">
        <f t="shared" si="17"/>
        <v>0.3923076923076923</v>
      </c>
      <c r="DH17" s="116">
        <f t="shared" si="17"/>
        <v>0.18930402930402931</v>
      </c>
    </row>
    <row r="18" spans="1:112" ht="15.6" x14ac:dyDescent="0.6">
      <c r="A18" s="17" t="s">
        <v>62</v>
      </c>
      <c r="AK18" s="2" t="s">
        <v>63</v>
      </c>
      <c r="AX18" s="31"/>
      <c r="AY18" s="31"/>
      <c r="AZ18" s="31"/>
      <c r="BA18" s="31"/>
      <c r="BB18" s="31"/>
      <c r="BC18" s="31"/>
      <c r="BP18" s="34"/>
      <c r="BQ18" s="34"/>
      <c r="BR18" s="89"/>
      <c r="BS18" s="34"/>
      <c r="BT18" s="34"/>
      <c r="BU18" s="89"/>
      <c r="BV18" s="34"/>
      <c r="BW18" s="34"/>
      <c r="BX18" s="89"/>
      <c r="BY18" s="34"/>
      <c r="BZ18" s="34"/>
      <c r="CA18" s="89"/>
      <c r="CB18" s="34"/>
      <c r="CC18" s="34"/>
      <c r="CD18" s="89"/>
      <c r="CE18" s="34"/>
      <c r="CF18" s="34"/>
      <c r="CG18" s="89"/>
      <c r="CH18" s="38"/>
      <c r="CI18" s="38"/>
      <c r="CJ18" s="89"/>
      <c r="CK18" s="38"/>
      <c r="CL18" s="38"/>
      <c r="CM18" s="89"/>
      <c r="CN18" s="34"/>
      <c r="CQ18" s="34"/>
      <c r="CR18" s="34"/>
      <c r="CS18" s="89"/>
      <c r="CV18" s="89"/>
      <c r="DB18" s="90"/>
      <c r="DE18" s="90"/>
      <c r="DH18" s="90"/>
    </row>
    <row r="19" spans="1:112" x14ac:dyDescent="0.55000000000000004">
      <c r="A19" s="1" t="s">
        <v>53</v>
      </c>
      <c r="B19" s="2">
        <v>560</v>
      </c>
      <c r="C19" s="2">
        <v>421</v>
      </c>
      <c r="D19" s="2">
        <v>981</v>
      </c>
      <c r="E19" s="2">
        <v>559</v>
      </c>
      <c r="F19" s="2">
        <v>529</v>
      </c>
      <c r="G19" s="2">
        <v>1088</v>
      </c>
      <c r="H19" s="2">
        <v>505</v>
      </c>
      <c r="I19" s="2">
        <v>502</v>
      </c>
      <c r="J19" s="2">
        <v>413</v>
      </c>
      <c r="K19" s="2">
        <v>467</v>
      </c>
      <c r="L19" s="2">
        <v>880</v>
      </c>
      <c r="M19" s="2">
        <v>320</v>
      </c>
      <c r="N19" s="2">
        <v>354</v>
      </c>
      <c r="O19" s="2">
        <v>674</v>
      </c>
      <c r="P19" s="2">
        <v>290</v>
      </c>
      <c r="Q19" s="2">
        <v>304</v>
      </c>
      <c r="R19" s="2">
        <v>594</v>
      </c>
      <c r="S19" s="2">
        <v>305</v>
      </c>
      <c r="T19" s="2">
        <v>345</v>
      </c>
      <c r="U19" s="2">
        <v>650</v>
      </c>
      <c r="V19" s="5">
        <v>260</v>
      </c>
      <c r="W19" s="5">
        <v>289</v>
      </c>
      <c r="X19" s="5">
        <v>549</v>
      </c>
      <c r="Y19" s="5">
        <v>254</v>
      </c>
      <c r="Z19" s="5">
        <v>286</v>
      </c>
      <c r="AA19" s="6">
        <v>540</v>
      </c>
      <c r="AB19" s="5">
        <v>276</v>
      </c>
      <c r="AC19" s="5">
        <v>306</v>
      </c>
      <c r="AD19" s="6">
        <v>582</v>
      </c>
      <c r="AE19" s="5">
        <v>322</v>
      </c>
      <c r="AF19" s="5">
        <v>327</v>
      </c>
      <c r="AG19" s="6">
        <v>649</v>
      </c>
      <c r="AH19" s="5">
        <v>325</v>
      </c>
      <c r="AI19" s="5">
        <v>355</v>
      </c>
      <c r="AJ19" s="6">
        <v>680</v>
      </c>
      <c r="AK19" s="36" t="s">
        <v>64</v>
      </c>
      <c r="AL19" s="36"/>
      <c r="AM19" s="36"/>
      <c r="AN19" s="36">
        <v>0</v>
      </c>
      <c r="AO19" s="36"/>
      <c r="AP19" s="36"/>
      <c r="AQ19" s="36"/>
      <c r="AR19" s="36">
        <v>347</v>
      </c>
      <c r="AS19" s="36">
        <v>381</v>
      </c>
      <c r="AT19" s="37">
        <f>SUM(AR19:AS19)</f>
        <v>728</v>
      </c>
      <c r="AU19" s="36">
        <v>300</v>
      </c>
      <c r="AV19" s="36">
        <v>405</v>
      </c>
      <c r="AW19" s="37">
        <f>SUM(AU19:AV19)</f>
        <v>705</v>
      </c>
      <c r="AX19" s="7">
        <v>277</v>
      </c>
      <c r="AY19" s="7">
        <v>366</v>
      </c>
      <c r="AZ19" s="8">
        <f>SUM(AX19:AY19)</f>
        <v>643</v>
      </c>
      <c r="BA19" s="7">
        <v>301</v>
      </c>
      <c r="BB19" s="7">
        <v>414</v>
      </c>
      <c r="BC19" s="8">
        <f>SUM(BA19:BB19)</f>
        <v>715</v>
      </c>
      <c r="BD19" s="2">
        <v>354</v>
      </c>
      <c r="BE19" s="2">
        <v>439</v>
      </c>
      <c r="BF19" s="33">
        <f>SUM(BE19,BD19)</f>
        <v>793</v>
      </c>
      <c r="BG19" s="2">
        <v>356</v>
      </c>
      <c r="BH19" s="2">
        <v>422</v>
      </c>
      <c r="BI19" s="33">
        <f>SUM(BH19,BG19)</f>
        <v>778</v>
      </c>
      <c r="BJ19" s="36">
        <v>356</v>
      </c>
      <c r="BK19" s="36">
        <v>394</v>
      </c>
      <c r="BL19" s="36">
        <f>SUM(BK19,BJ19)</f>
        <v>750</v>
      </c>
      <c r="BM19" s="36">
        <v>381</v>
      </c>
      <c r="BN19" s="36">
        <v>427</v>
      </c>
      <c r="BO19" s="62">
        <f>SUM(BN19,BM19)</f>
        <v>808</v>
      </c>
      <c r="BP19" s="38">
        <v>481</v>
      </c>
      <c r="BQ19" s="38">
        <v>454</v>
      </c>
      <c r="BR19" s="90">
        <f>SUM(BQ19,BP19)</f>
        <v>935</v>
      </c>
      <c r="BS19" s="38">
        <v>439</v>
      </c>
      <c r="BT19" s="38">
        <v>536</v>
      </c>
      <c r="BU19" s="90">
        <f>SUM(BT19,BS19)</f>
        <v>975</v>
      </c>
      <c r="BV19" s="38">
        <v>666</v>
      </c>
      <c r="BW19" s="38">
        <v>516</v>
      </c>
      <c r="BX19" s="90">
        <f>SUM(BW19,BV19)</f>
        <v>1182</v>
      </c>
      <c r="BY19" s="38">
        <v>831</v>
      </c>
      <c r="BZ19" s="38">
        <v>491</v>
      </c>
      <c r="CA19" s="90">
        <f>SUM(BZ19,BY19)</f>
        <v>1322</v>
      </c>
      <c r="CB19" s="34">
        <v>737</v>
      </c>
      <c r="CC19" s="34">
        <v>477</v>
      </c>
      <c r="CD19" s="90">
        <f>SUM(CC19,CB19)</f>
        <v>1214</v>
      </c>
      <c r="CE19" s="34">
        <v>1235</v>
      </c>
      <c r="CF19" s="34">
        <v>548</v>
      </c>
      <c r="CG19" s="90">
        <f>SUM(CF19,CE19)</f>
        <v>1783</v>
      </c>
      <c r="CH19" s="38">
        <v>1391</v>
      </c>
      <c r="CI19" s="38">
        <v>538</v>
      </c>
      <c r="CJ19" s="90">
        <f>SUM(CI19,CH19)</f>
        <v>1929</v>
      </c>
      <c r="CK19" s="38">
        <v>1231</v>
      </c>
      <c r="CL19" s="38">
        <v>468</v>
      </c>
      <c r="CM19" s="90">
        <f>SUM(CL19,CK19)</f>
        <v>1699</v>
      </c>
      <c r="CN19" s="38">
        <v>1304</v>
      </c>
      <c r="CO19" s="38">
        <v>445</v>
      </c>
      <c r="CP19" s="90">
        <f t="shared" si="0"/>
        <v>1749</v>
      </c>
      <c r="CQ19" s="38">
        <v>1436</v>
      </c>
      <c r="CR19" s="34">
        <v>384</v>
      </c>
      <c r="CS19" s="89">
        <f>CQ19+CR19</f>
        <v>1820</v>
      </c>
      <c r="CT19" s="111">
        <v>1834</v>
      </c>
      <c r="CU19" s="111">
        <v>428</v>
      </c>
      <c r="CV19" s="90">
        <f>CT19+CU19</f>
        <v>2262</v>
      </c>
      <c r="CW19" s="113">
        <v>1864</v>
      </c>
      <c r="CX19" s="113">
        <v>363</v>
      </c>
      <c r="CY19" s="114">
        <v>2227</v>
      </c>
      <c r="CZ19" s="113">
        <v>2115</v>
      </c>
      <c r="DA19" s="113">
        <v>382</v>
      </c>
      <c r="DB19" s="90">
        <f>SUM(CZ19:DA19)</f>
        <v>2497</v>
      </c>
      <c r="DC19" s="113">
        <v>2640</v>
      </c>
      <c r="DD19" s="34">
        <v>375</v>
      </c>
      <c r="DE19" s="90">
        <f>SUM(DC19:DD19)</f>
        <v>3015</v>
      </c>
      <c r="DF19" s="125">
        <v>2972</v>
      </c>
      <c r="DG19" s="126">
        <v>372</v>
      </c>
      <c r="DH19" s="90">
        <f>SUM(DF19:DG19)</f>
        <v>3344</v>
      </c>
    </row>
    <row r="20" spans="1:112" x14ac:dyDescent="0.55000000000000004">
      <c r="A20" s="1" t="s">
        <v>55</v>
      </c>
      <c r="B20" s="2">
        <v>245</v>
      </c>
      <c r="C20" s="2">
        <v>271</v>
      </c>
      <c r="D20" s="2">
        <v>516</v>
      </c>
      <c r="E20" s="2">
        <v>209</v>
      </c>
      <c r="F20" s="2">
        <v>276</v>
      </c>
      <c r="G20" s="2">
        <v>485</v>
      </c>
      <c r="H20" s="2">
        <v>213</v>
      </c>
      <c r="I20" s="2">
        <v>274</v>
      </c>
      <c r="J20" s="2">
        <v>193</v>
      </c>
      <c r="K20" s="2">
        <v>306</v>
      </c>
      <c r="L20" s="2">
        <v>499</v>
      </c>
      <c r="M20" s="2">
        <v>151</v>
      </c>
      <c r="N20" s="2">
        <v>281</v>
      </c>
      <c r="O20" s="2">
        <v>432</v>
      </c>
      <c r="P20" s="2">
        <v>137</v>
      </c>
      <c r="Q20" s="2">
        <v>224</v>
      </c>
      <c r="R20" s="2">
        <v>361</v>
      </c>
      <c r="S20" s="2">
        <v>181</v>
      </c>
      <c r="T20" s="2">
        <v>299</v>
      </c>
      <c r="U20" s="2">
        <v>480</v>
      </c>
      <c r="V20" s="5">
        <v>160</v>
      </c>
      <c r="W20" s="5">
        <v>230</v>
      </c>
      <c r="X20" s="5">
        <v>390</v>
      </c>
      <c r="Y20" s="5">
        <v>131</v>
      </c>
      <c r="Z20" s="5">
        <v>217</v>
      </c>
      <c r="AA20" s="6">
        <v>348</v>
      </c>
      <c r="AB20" s="5">
        <v>166</v>
      </c>
      <c r="AC20" s="5">
        <v>253</v>
      </c>
      <c r="AD20" s="6">
        <v>419</v>
      </c>
      <c r="AE20" s="5">
        <v>190</v>
      </c>
      <c r="AF20" s="5">
        <v>263</v>
      </c>
      <c r="AG20" s="6">
        <v>453</v>
      </c>
      <c r="AH20" s="5">
        <v>162</v>
      </c>
      <c r="AI20" s="5">
        <v>286</v>
      </c>
      <c r="AJ20" s="6">
        <v>448</v>
      </c>
      <c r="AK20" s="36" t="s">
        <v>65</v>
      </c>
      <c r="AL20" s="36"/>
      <c r="AM20" s="36"/>
      <c r="AN20" s="36">
        <v>0</v>
      </c>
      <c r="AO20" s="36"/>
      <c r="AP20" s="36"/>
      <c r="AQ20" s="36"/>
      <c r="AR20" s="36">
        <v>181</v>
      </c>
      <c r="AS20" s="36">
        <v>308</v>
      </c>
      <c r="AT20" s="37">
        <f>SUM(AR20:AS20)</f>
        <v>489</v>
      </c>
      <c r="AU20" s="36">
        <v>134</v>
      </c>
      <c r="AV20" s="36">
        <v>322</v>
      </c>
      <c r="AW20" s="37">
        <f>SUM(AU20:AV20)</f>
        <v>456</v>
      </c>
      <c r="AX20" s="7">
        <v>120</v>
      </c>
      <c r="AY20" s="7">
        <v>315</v>
      </c>
      <c r="AZ20" s="8">
        <f>SUM(AX20:AY20)</f>
        <v>435</v>
      </c>
      <c r="BA20" s="7">
        <v>133</v>
      </c>
      <c r="BB20" s="7">
        <v>308</v>
      </c>
      <c r="BC20" s="8">
        <f>SUM(BA20:BB20)</f>
        <v>441</v>
      </c>
      <c r="BD20" s="2">
        <v>151</v>
      </c>
      <c r="BE20" s="2">
        <v>353</v>
      </c>
      <c r="BF20" s="33">
        <f>SUM(BE20,BD20)</f>
        <v>504</v>
      </c>
      <c r="BG20" s="2">
        <v>142</v>
      </c>
      <c r="BH20" s="2">
        <v>330</v>
      </c>
      <c r="BI20" s="33">
        <f>SUM(BH20,BG20)</f>
        <v>472</v>
      </c>
      <c r="BJ20" s="36">
        <v>193</v>
      </c>
      <c r="BK20" s="36">
        <v>309</v>
      </c>
      <c r="BL20" s="36">
        <f>SUM(BK20,BJ20)</f>
        <v>502</v>
      </c>
      <c r="BM20" s="36">
        <v>242</v>
      </c>
      <c r="BN20" s="36">
        <v>339</v>
      </c>
      <c r="BO20" s="62">
        <f>SUM(BN20,BM20)</f>
        <v>581</v>
      </c>
      <c r="BP20" s="38">
        <v>260</v>
      </c>
      <c r="BQ20" s="38">
        <v>358</v>
      </c>
      <c r="BR20" s="90">
        <f>SUM(BQ20,BP20)</f>
        <v>618</v>
      </c>
      <c r="BS20" s="38">
        <v>236</v>
      </c>
      <c r="BT20" s="38">
        <v>428</v>
      </c>
      <c r="BU20" s="90">
        <f>SUM(BT20,BS20)</f>
        <v>664</v>
      </c>
      <c r="BV20" s="38">
        <v>359</v>
      </c>
      <c r="BW20" s="38">
        <v>426</v>
      </c>
      <c r="BX20" s="90">
        <f>SUM(BW20,BV20)</f>
        <v>785</v>
      </c>
      <c r="BY20" s="38">
        <v>376</v>
      </c>
      <c r="BZ20" s="38">
        <v>353</v>
      </c>
      <c r="CA20" s="90">
        <f>SUM(BZ20,BY20)</f>
        <v>729</v>
      </c>
      <c r="CB20" s="34">
        <v>535</v>
      </c>
      <c r="CC20" s="34">
        <v>390</v>
      </c>
      <c r="CD20" s="90">
        <f>SUM(CC20,CB20)</f>
        <v>925</v>
      </c>
      <c r="CE20" s="34">
        <v>860</v>
      </c>
      <c r="CF20" s="34">
        <v>457</v>
      </c>
      <c r="CG20" s="90">
        <f>SUM(CF20,CE20)</f>
        <v>1317</v>
      </c>
      <c r="CH20" s="38">
        <v>895</v>
      </c>
      <c r="CI20" s="38">
        <v>420</v>
      </c>
      <c r="CJ20" s="90">
        <f>SUM(CI20,CH20)</f>
        <v>1315</v>
      </c>
      <c r="CK20" s="38">
        <v>810</v>
      </c>
      <c r="CL20" s="38">
        <v>383</v>
      </c>
      <c r="CM20" s="90">
        <f>SUM(CL20,CK20)</f>
        <v>1193</v>
      </c>
      <c r="CN20" s="34">
        <v>961</v>
      </c>
      <c r="CO20" s="38">
        <v>400</v>
      </c>
      <c r="CP20" s="90">
        <f t="shared" si="0"/>
        <v>1361</v>
      </c>
      <c r="CQ20" s="38">
        <v>1098</v>
      </c>
      <c r="CR20" s="34">
        <v>331</v>
      </c>
      <c r="CS20" s="89">
        <f>CQ20+CR20</f>
        <v>1429</v>
      </c>
      <c r="CT20" s="111">
        <v>1373</v>
      </c>
      <c r="CU20" s="111">
        <v>373</v>
      </c>
      <c r="CV20" s="90">
        <f>CT20+CU20</f>
        <v>1746</v>
      </c>
      <c r="CW20" s="113">
        <v>1496</v>
      </c>
      <c r="CX20" s="113">
        <v>333</v>
      </c>
      <c r="CY20" s="114">
        <v>1829</v>
      </c>
      <c r="CZ20" s="113">
        <v>1700</v>
      </c>
      <c r="DA20" s="113">
        <v>353</v>
      </c>
      <c r="DB20" s="90">
        <f>SUM(CZ20:DA20)</f>
        <v>2053</v>
      </c>
      <c r="DC20" s="113">
        <v>2113</v>
      </c>
      <c r="DD20" s="34">
        <v>330</v>
      </c>
      <c r="DE20" s="90">
        <f>SUM(DC20:DD20)</f>
        <v>2443</v>
      </c>
      <c r="DF20" s="125">
        <v>2422</v>
      </c>
      <c r="DG20" s="126">
        <v>327</v>
      </c>
      <c r="DH20" s="90">
        <f>SUM(DF20:DG20)</f>
        <v>2749</v>
      </c>
    </row>
    <row r="21" spans="1:112" x14ac:dyDescent="0.55000000000000004">
      <c r="A21" s="1" t="s">
        <v>57</v>
      </c>
      <c r="B21" s="2">
        <v>106</v>
      </c>
      <c r="C21" s="2">
        <v>174</v>
      </c>
      <c r="D21" s="2">
        <v>280</v>
      </c>
      <c r="E21" s="2">
        <v>74</v>
      </c>
      <c r="F21" s="2">
        <v>163</v>
      </c>
      <c r="G21" s="2">
        <v>237</v>
      </c>
      <c r="H21" s="2">
        <v>60</v>
      </c>
      <c r="I21" s="2">
        <v>156</v>
      </c>
      <c r="J21" s="2">
        <v>60</v>
      </c>
      <c r="K21" s="2">
        <v>167</v>
      </c>
      <c r="L21" s="2">
        <v>227</v>
      </c>
      <c r="M21" s="2">
        <v>50</v>
      </c>
      <c r="N21" s="2">
        <v>146</v>
      </c>
      <c r="O21" s="2">
        <v>196</v>
      </c>
      <c r="P21" s="2">
        <v>42</v>
      </c>
      <c r="Q21" s="2">
        <v>130</v>
      </c>
      <c r="R21" s="2">
        <v>172</v>
      </c>
      <c r="S21" s="2">
        <v>71</v>
      </c>
      <c r="T21" s="2">
        <v>178</v>
      </c>
      <c r="U21" s="2">
        <v>249</v>
      </c>
      <c r="V21" s="5">
        <v>52</v>
      </c>
      <c r="W21" s="5">
        <v>144</v>
      </c>
      <c r="X21" s="5">
        <v>196</v>
      </c>
      <c r="Y21" s="5">
        <v>43</v>
      </c>
      <c r="Z21" s="5">
        <v>118</v>
      </c>
      <c r="AA21" s="6">
        <v>161</v>
      </c>
      <c r="AB21" s="5">
        <v>50</v>
      </c>
      <c r="AC21" s="5">
        <v>146</v>
      </c>
      <c r="AD21" s="6">
        <v>196</v>
      </c>
      <c r="AE21" s="5">
        <v>60</v>
      </c>
      <c r="AF21" s="5">
        <v>148</v>
      </c>
      <c r="AG21" s="6">
        <v>208</v>
      </c>
      <c r="AH21" s="5">
        <v>64</v>
      </c>
      <c r="AI21" s="5">
        <v>194</v>
      </c>
      <c r="AJ21" s="6">
        <v>258</v>
      </c>
      <c r="AK21" s="36" t="s">
        <v>66</v>
      </c>
      <c r="AL21" s="36"/>
      <c r="AM21" s="36"/>
      <c r="AN21" s="36">
        <v>0</v>
      </c>
      <c r="AO21" s="36"/>
      <c r="AP21" s="36"/>
      <c r="AQ21" s="36"/>
      <c r="AR21" s="36">
        <v>58</v>
      </c>
      <c r="AS21" s="36">
        <v>192</v>
      </c>
      <c r="AT21" s="37">
        <f>SUM(AR21:AS21)</f>
        <v>250</v>
      </c>
      <c r="AU21" s="36">
        <v>45</v>
      </c>
      <c r="AV21" s="36">
        <v>190</v>
      </c>
      <c r="AW21" s="37">
        <f>SUM(AU21:AV21)</f>
        <v>235</v>
      </c>
      <c r="AX21" s="7">
        <v>39</v>
      </c>
      <c r="AY21" s="7">
        <v>177</v>
      </c>
      <c r="AZ21" s="8">
        <f>SUM(AX21:AY21)</f>
        <v>216</v>
      </c>
      <c r="BA21" s="7">
        <v>42</v>
      </c>
      <c r="BB21" s="7">
        <v>170</v>
      </c>
      <c r="BC21" s="8">
        <f>SUM(BA21:BB21)</f>
        <v>212</v>
      </c>
      <c r="BD21" s="2">
        <v>46</v>
      </c>
      <c r="BE21" s="2">
        <v>204</v>
      </c>
      <c r="BF21" s="33">
        <f>SUM(BE21,BD21)</f>
        <v>250</v>
      </c>
      <c r="BG21" s="2">
        <v>40</v>
      </c>
      <c r="BH21" s="2">
        <v>191</v>
      </c>
      <c r="BI21" s="33">
        <f>SUM(BH21,BG21)</f>
        <v>231</v>
      </c>
      <c r="BJ21" s="36">
        <v>66</v>
      </c>
      <c r="BK21" s="36">
        <v>179</v>
      </c>
      <c r="BL21" s="36">
        <f>SUM(BK21,BJ21)</f>
        <v>245</v>
      </c>
      <c r="BM21" s="36">
        <v>95</v>
      </c>
      <c r="BN21" s="36">
        <v>192</v>
      </c>
      <c r="BO21" s="62">
        <f>SUM(BN21,BM21)</f>
        <v>287</v>
      </c>
      <c r="BP21" s="38">
        <v>89</v>
      </c>
      <c r="BQ21" s="38">
        <v>230</v>
      </c>
      <c r="BR21" s="90">
        <f>SUM(BQ21,BP21)</f>
        <v>319</v>
      </c>
      <c r="BS21" s="38">
        <v>81</v>
      </c>
      <c r="BT21" s="38">
        <v>292</v>
      </c>
      <c r="BU21" s="90">
        <f>SUM(BT21,BS21)</f>
        <v>373</v>
      </c>
      <c r="BV21" s="38">
        <v>82</v>
      </c>
      <c r="BW21" s="38">
        <v>271</v>
      </c>
      <c r="BX21" s="90">
        <f>SUM(BW21,BV21)</f>
        <v>353</v>
      </c>
      <c r="BY21" s="38">
        <v>122</v>
      </c>
      <c r="BZ21" s="38">
        <v>243</v>
      </c>
      <c r="CA21" s="90">
        <f>SUM(BZ21,BY21)</f>
        <v>365</v>
      </c>
      <c r="CB21" s="34">
        <v>180</v>
      </c>
      <c r="CC21" s="34">
        <v>234</v>
      </c>
      <c r="CD21" s="90">
        <f>SUM(CC21,CB21)</f>
        <v>414</v>
      </c>
      <c r="CE21" s="34">
        <v>258</v>
      </c>
      <c r="CF21" s="34">
        <v>271</v>
      </c>
      <c r="CG21" s="90">
        <f>SUM(CF21,CE21)</f>
        <v>529</v>
      </c>
      <c r="CH21" s="38">
        <v>288</v>
      </c>
      <c r="CI21" s="38">
        <v>238</v>
      </c>
      <c r="CJ21" s="90">
        <f>SUM(CI21,CH21)</f>
        <v>526</v>
      </c>
      <c r="CK21" s="38">
        <v>225</v>
      </c>
      <c r="CL21" s="38">
        <v>242</v>
      </c>
      <c r="CM21" s="90">
        <f>SUM(CL21,CK21)</f>
        <v>467</v>
      </c>
      <c r="CN21" s="34">
        <v>222</v>
      </c>
      <c r="CO21" s="38">
        <v>212</v>
      </c>
      <c r="CP21" s="89">
        <f t="shared" si="0"/>
        <v>434</v>
      </c>
      <c r="CQ21" s="34">
        <v>304</v>
      </c>
      <c r="CR21" s="34">
        <v>190</v>
      </c>
      <c r="CS21" s="89">
        <f>CQ21+CR21</f>
        <v>494</v>
      </c>
      <c r="CT21" s="111">
        <v>339</v>
      </c>
      <c r="CU21" s="111">
        <v>212</v>
      </c>
      <c r="CV21" s="90">
        <f>CT21+CU21</f>
        <v>551</v>
      </c>
      <c r="CW21" s="113">
        <v>260</v>
      </c>
      <c r="CX21" s="113">
        <v>196</v>
      </c>
      <c r="CY21" s="114">
        <v>456</v>
      </c>
      <c r="CZ21" s="113">
        <v>294</v>
      </c>
      <c r="DA21" s="113">
        <v>182</v>
      </c>
      <c r="DB21" s="90">
        <f>SUM(CZ21:DA21)</f>
        <v>476</v>
      </c>
      <c r="DC21" s="34">
        <v>348</v>
      </c>
      <c r="DD21" s="34">
        <v>159</v>
      </c>
      <c r="DE21" s="90">
        <f>SUM(DC21:DD21)</f>
        <v>507</v>
      </c>
      <c r="DF21" s="126">
        <v>359</v>
      </c>
      <c r="DG21" s="126">
        <v>125</v>
      </c>
      <c r="DH21" s="90">
        <f>SUM(DF21:DG21)</f>
        <v>484</v>
      </c>
    </row>
    <row r="22" spans="1:112" x14ac:dyDescent="0.55000000000000004">
      <c r="A22" s="96" t="s">
        <v>59</v>
      </c>
      <c r="B22" s="54">
        <v>0.43265306122448982</v>
      </c>
      <c r="C22" s="54">
        <v>0.64206642066420661</v>
      </c>
      <c r="D22" s="54">
        <v>0.54263565891472865</v>
      </c>
      <c r="E22" s="54">
        <v>0.35406698564593303</v>
      </c>
      <c r="F22" s="54">
        <v>0.59057971014492749</v>
      </c>
      <c r="G22" s="54">
        <v>0.48865979381443297</v>
      </c>
      <c r="H22" s="54">
        <v>0.28169014084507044</v>
      </c>
      <c r="I22" s="54">
        <v>0.56934306569343063</v>
      </c>
      <c r="J22" s="54">
        <v>0.31088082901554404</v>
      </c>
      <c r="K22" s="54">
        <v>0.54575163398692805</v>
      </c>
      <c r="L22" s="54">
        <v>0.45490981963927857</v>
      </c>
      <c r="M22" s="54">
        <v>0.33112582781456956</v>
      </c>
      <c r="N22" s="54">
        <v>0.5195729537366548</v>
      </c>
      <c r="O22" s="54">
        <v>0.45370370370370372</v>
      </c>
      <c r="P22" s="54">
        <v>0.30656934306569344</v>
      </c>
      <c r="Q22" s="54">
        <v>0.5803571428571429</v>
      </c>
      <c r="R22" s="54">
        <v>0.47645429362880887</v>
      </c>
      <c r="S22" s="54">
        <v>0.39226519337016574</v>
      </c>
      <c r="T22" s="54">
        <v>0.59531772575250841</v>
      </c>
      <c r="U22" s="54">
        <v>0.51875000000000004</v>
      </c>
      <c r="V22" s="10">
        <v>0.32500000000000001</v>
      </c>
      <c r="W22" s="10">
        <v>0.62608695652173918</v>
      </c>
      <c r="X22" s="10">
        <v>0.50256410256410255</v>
      </c>
      <c r="Y22" s="10">
        <v>0.3282442748091603</v>
      </c>
      <c r="Z22" s="10">
        <v>0.54377880184331795</v>
      </c>
      <c r="AA22" s="11">
        <v>0.46264367816091956</v>
      </c>
      <c r="AB22" s="10">
        <v>0.30120481927710846</v>
      </c>
      <c r="AC22" s="10">
        <v>0.57707509881422925</v>
      </c>
      <c r="AD22" s="11">
        <v>0.46778042959427207</v>
      </c>
      <c r="AE22" s="10">
        <v>0.31578947368421051</v>
      </c>
      <c r="AF22" s="10">
        <v>0.56273764258555137</v>
      </c>
      <c r="AG22" s="11">
        <v>0.45916114790286977</v>
      </c>
      <c r="AH22" s="10">
        <v>0.39506172839506171</v>
      </c>
      <c r="AI22" s="10">
        <v>0.67832167832167833</v>
      </c>
      <c r="AJ22" s="11">
        <v>0.5758928571428571</v>
      </c>
      <c r="AK22" s="15" t="s">
        <v>67</v>
      </c>
      <c r="AL22" s="15" t="e">
        <v>#VALUE!</v>
      </c>
      <c r="AM22" s="15" t="e">
        <v>#VALUE!</v>
      </c>
      <c r="AN22" s="15" t="e">
        <v>#VALUE!</v>
      </c>
      <c r="AO22" s="15"/>
      <c r="AP22" s="15"/>
      <c r="AQ22" s="15"/>
      <c r="AR22" s="10">
        <v>0.32</v>
      </c>
      <c r="AS22" s="10">
        <v>0.623</v>
      </c>
      <c r="AT22" s="11">
        <v>0.51100000000000001</v>
      </c>
      <c r="AU22" s="10">
        <v>0.33600000000000002</v>
      </c>
      <c r="AV22" s="10">
        <v>0.59</v>
      </c>
      <c r="AW22" s="11">
        <v>0.51500000000000001</v>
      </c>
      <c r="AX22" s="13">
        <f t="shared" ref="AX22:BC22" si="18">AX21/AX20</f>
        <v>0.32500000000000001</v>
      </c>
      <c r="AY22" s="13">
        <f t="shared" si="18"/>
        <v>0.56190476190476191</v>
      </c>
      <c r="AZ22" s="14">
        <f t="shared" si="18"/>
        <v>0.49655172413793103</v>
      </c>
      <c r="BA22" s="13">
        <f t="shared" si="18"/>
        <v>0.31578947368421051</v>
      </c>
      <c r="BB22" s="13">
        <f t="shared" si="18"/>
        <v>0.55194805194805197</v>
      </c>
      <c r="BC22" s="14">
        <f t="shared" si="18"/>
        <v>0.48072562358276644</v>
      </c>
      <c r="BD22" s="15">
        <f t="shared" ref="BD22:BI22" si="19">BD21/BD20</f>
        <v>0.30463576158940397</v>
      </c>
      <c r="BE22" s="15">
        <f t="shared" si="19"/>
        <v>0.57790368271954673</v>
      </c>
      <c r="BF22" s="58">
        <f t="shared" si="19"/>
        <v>0.49603174603174605</v>
      </c>
      <c r="BG22" s="15">
        <f t="shared" si="19"/>
        <v>0.28169014084507044</v>
      </c>
      <c r="BH22" s="15">
        <f t="shared" si="19"/>
        <v>0.57878787878787874</v>
      </c>
      <c r="BI22" s="58">
        <f t="shared" si="19"/>
        <v>0.48940677966101692</v>
      </c>
      <c r="BJ22" s="15">
        <f t="shared" ref="BJ22:BO22" si="20">BJ21/BJ20</f>
        <v>0.34196891191709844</v>
      </c>
      <c r="BK22" s="15">
        <f t="shared" si="20"/>
        <v>0.57928802588996764</v>
      </c>
      <c r="BL22" s="15">
        <f t="shared" si="20"/>
        <v>0.48804780876494025</v>
      </c>
      <c r="BM22" s="15">
        <f t="shared" si="20"/>
        <v>0.3925619834710744</v>
      </c>
      <c r="BN22" s="15">
        <f t="shared" si="20"/>
        <v>0.5663716814159292</v>
      </c>
      <c r="BO22" s="75">
        <f t="shared" si="20"/>
        <v>0.49397590361445781</v>
      </c>
      <c r="BP22" s="59">
        <f t="shared" ref="BP22:BU22" si="21">BP21/BP20</f>
        <v>0.34230769230769231</v>
      </c>
      <c r="BQ22" s="59">
        <f t="shared" si="21"/>
        <v>0.64245810055865926</v>
      </c>
      <c r="BR22" s="80">
        <f t="shared" si="21"/>
        <v>0.51618122977346281</v>
      </c>
      <c r="BS22" s="59">
        <f t="shared" si="21"/>
        <v>0.34322033898305082</v>
      </c>
      <c r="BT22" s="59">
        <f t="shared" si="21"/>
        <v>0.68224299065420557</v>
      </c>
      <c r="BU22" s="80">
        <f t="shared" si="21"/>
        <v>0.56174698795180722</v>
      </c>
      <c r="BV22" s="59">
        <f t="shared" ref="BV22:CA22" si="22">BV21/BV20</f>
        <v>0.22841225626740946</v>
      </c>
      <c r="BW22" s="59">
        <f t="shared" si="22"/>
        <v>0.636150234741784</v>
      </c>
      <c r="BX22" s="80">
        <f t="shared" si="22"/>
        <v>0.44968152866242039</v>
      </c>
      <c r="BY22" s="59">
        <f t="shared" si="22"/>
        <v>0.32446808510638298</v>
      </c>
      <c r="BZ22" s="59">
        <f t="shared" si="22"/>
        <v>0.68838526912181308</v>
      </c>
      <c r="CA22" s="80">
        <f t="shared" si="22"/>
        <v>0.5006858710562414</v>
      </c>
      <c r="CB22" s="59">
        <v>0.33600000000000002</v>
      </c>
      <c r="CC22" s="60">
        <v>0.6</v>
      </c>
      <c r="CD22" s="80">
        <f t="shared" ref="CD22:CJ22" si="23">CD21/CD20</f>
        <v>0.44756756756756755</v>
      </c>
      <c r="CE22" s="59">
        <f t="shared" si="23"/>
        <v>0.3</v>
      </c>
      <c r="CF22" s="60">
        <f t="shared" si="23"/>
        <v>0.5929978118161926</v>
      </c>
      <c r="CG22" s="80">
        <f t="shared" si="23"/>
        <v>0.40167046317388005</v>
      </c>
      <c r="CH22" s="59">
        <f t="shared" si="23"/>
        <v>0.3217877094972067</v>
      </c>
      <c r="CI22" s="59">
        <f t="shared" si="23"/>
        <v>0.56666666666666665</v>
      </c>
      <c r="CJ22" s="80">
        <f t="shared" si="23"/>
        <v>0.4</v>
      </c>
      <c r="CK22" s="59">
        <f t="shared" ref="CK22:CY22" si="24">CK21/CK20</f>
        <v>0.27777777777777779</v>
      </c>
      <c r="CL22" s="59">
        <f t="shared" si="24"/>
        <v>0.63185378590078334</v>
      </c>
      <c r="CM22" s="80">
        <f t="shared" si="24"/>
        <v>0.39145012573344512</v>
      </c>
      <c r="CN22" s="59">
        <f t="shared" si="24"/>
        <v>0.23100936524453694</v>
      </c>
      <c r="CO22" s="59">
        <f t="shared" si="24"/>
        <v>0.53</v>
      </c>
      <c r="CP22" s="80">
        <f t="shared" si="24"/>
        <v>0.31888317413666423</v>
      </c>
      <c r="CQ22" s="59">
        <f t="shared" si="24"/>
        <v>0.27686703096539161</v>
      </c>
      <c r="CR22" s="59">
        <f t="shared" si="24"/>
        <v>0.57401812688821752</v>
      </c>
      <c r="CS22" s="80">
        <f t="shared" si="24"/>
        <v>0.3456962911126662</v>
      </c>
      <c r="CT22" s="59">
        <f t="shared" si="24"/>
        <v>0.2469045884923525</v>
      </c>
      <c r="CU22" s="59">
        <f t="shared" si="24"/>
        <v>0.56836461126005366</v>
      </c>
      <c r="CV22" s="80">
        <f t="shared" si="24"/>
        <v>0.31557846506300113</v>
      </c>
      <c r="CW22" s="59">
        <f t="shared" si="24"/>
        <v>0.17379679144385027</v>
      </c>
      <c r="CX22" s="59">
        <f t="shared" si="24"/>
        <v>0.58858858858858853</v>
      </c>
      <c r="CY22" s="80">
        <f t="shared" si="24"/>
        <v>0.24931656642974304</v>
      </c>
      <c r="CZ22" s="115">
        <f t="shared" ref="CZ22:DE22" si="25">CZ21/CZ20</f>
        <v>0.17294117647058824</v>
      </c>
      <c r="DA22" s="115">
        <f t="shared" si="25"/>
        <v>0.51558073654390935</v>
      </c>
      <c r="DB22" s="116">
        <f t="shared" si="25"/>
        <v>0.23185582075012176</v>
      </c>
      <c r="DC22" s="115">
        <f t="shared" si="25"/>
        <v>0.16469474680548982</v>
      </c>
      <c r="DD22" s="115">
        <f t="shared" si="25"/>
        <v>0.48181818181818181</v>
      </c>
      <c r="DE22" s="116">
        <f t="shared" si="25"/>
        <v>0.20753172329103561</v>
      </c>
      <c r="DF22" s="122">
        <f t="shared" ref="DF22:DH22" si="26">DF21/DF20</f>
        <v>0.14822460776218002</v>
      </c>
      <c r="DG22" s="122">
        <f t="shared" si="26"/>
        <v>0.38226299694189603</v>
      </c>
      <c r="DH22" s="116">
        <f t="shared" si="26"/>
        <v>0.17606402328119317</v>
      </c>
    </row>
    <row r="23" spans="1:112" ht="15.6" x14ac:dyDescent="0.6">
      <c r="A23" s="17" t="s">
        <v>68</v>
      </c>
      <c r="BP23" s="34"/>
      <c r="BQ23" s="34"/>
      <c r="BR23" s="89"/>
      <c r="BS23" s="34"/>
      <c r="BT23" s="34"/>
      <c r="BU23" s="89"/>
      <c r="BV23" s="34"/>
      <c r="BW23" s="34"/>
      <c r="BX23" s="89"/>
      <c r="BY23" s="34"/>
      <c r="BZ23" s="34"/>
      <c r="CA23" s="89"/>
      <c r="CB23" s="34"/>
      <c r="CC23" s="34"/>
      <c r="CD23" s="89"/>
      <c r="CE23" s="34"/>
      <c r="CF23" s="34"/>
      <c r="CG23" s="89"/>
      <c r="CH23" s="38"/>
      <c r="CI23" s="38"/>
      <c r="CJ23" s="89"/>
      <c r="CK23" s="38"/>
      <c r="CL23" s="38"/>
      <c r="CM23" s="89"/>
      <c r="CN23" s="34"/>
      <c r="CQ23" s="34"/>
      <c r="CR23" s="34"/>
      <c r="CS23" s="89"/>
      <c r="CV23" s="89"/>
      <c r="DB23" s="90"/>
      <c r="DE23" s="90"/>
      <c r="DH23" s="90"/>
    </row>
    <row r="24" spans="1:112" x14ac:dyDescent="0.55000000000000004">
      <c r="A24" s="1" t="s">
        <v>53</v>
      </c>
      <c r="BA24" s="36">
        <v>144</v>
      </c>
      <c r="BB24" s="36">
        <v>317</v>
      </c>
      <c r="BC24" s="8">
        <f>SUM(BA24:BB24)</f>
        <v>461</v>
      </c>
      <c r="BD24" s="36">
        <v>163</v>
      </c>
      <c r="BE24" s="36">
        <v>357</v>
      </c>
      <c r="BF24" s="37">
        <f>BD24+BE24</f>
        <v>520</v>
      </c>
      <c r="BG24" s="36">
        <v>243</v>
      </c>
      <c r="BH24" s="36">
        <v>285</v>
      </c>
      <c r="BI24" s="37">
        <f>BG24+BH24</f>
        <v>528</v>
      </c>
      <c r="BJ24" s="36">
        <v>231</v>
      </c>
      <c r="BK24" s="36">
        <v>363</v>
      </c>
      <c r="BL24" s="36">
        <f>BJ24+BK24</f>
        <v>594</v>
      </c>
      <c r="BM24" s="36">
        <v>281</v>
      </c>
      <c r="BN24" s="36">
        <v>429</v>
      </c>
      <c r="BO24" s="62">
        <f>BM24+BN24</f>
        <v>710</v>
      </c>
      <c r="BP24" s="38">
        <v>210</v>
      </c>
      <c r="BQ24" s="38">
        <v>326</v>
      </c>
      <c r="BR24" s="81">
        <f>SUM(BP24:BQ24)</f>
        <v>536</v>
      </c>
      <c r="BS24" s="38">
        <v>289</v>
      </c>
      <c r="BT24" s="38">
        <v>373</v>
      </c>
      <c r="BU24" s="81">
        <f>SUM(BS24:BT24)</f>
        <v>662</v>
      </c>
      <c r="BV24" s="38">
        <v>397</v>
      </c>
      <c r="BW24" s="38">
        <v>425</v>
      </c>
      <c r="BX24" s="81">
        <f>SUM(BV24:BW24)</f>
        <v>822</v>
      </c>
      <c r="BY24" s="38">
        <v>392</v>
      </c>
      <c r="BZ24" s="38">
        <v>516</v>
      </c>
      <c r="CA24" s="81">
        <f>SUM(BY24:BZ24)</f>
        <v>908</v>
      </c>
      <c r="CB24" s="34">
        <v>523</v>
      </c>
      <c r="CC24" s="34">
        <v>579</v>
      </c>
      <c r="CD24" s="81">
        <f>SUM(CB24:CC24)</f>
        <v>1102</v>
      </c>
      <c r="CE24" s="34">
        <v>520</v>
      </c>
      <c r="CF24" s="34">
        <v>414</v>
      </c>
      <c r="CG24" s="81">
        <f>SUM(CE24:CF24)</f>
        <v>934</v>
      </c>
      <c r="CH24" s="38">
        <v>403</v>
      </c>
      <c r="CI24" s="38">
        <v>362</v>
      </c>
      <c r="CJ24" s="81">
        <f>SUM(CH24:CI24)</f>
        <v>765</v>
      </c>
      <c r="CK24" s="38">
        <v>778</v>
      </c>
      <c r="CL24" s="38">
        <v>595</v>
      </c>
      <c r="CM24" s="81">
        <f>SUM(CK24:CL24)</f>
        <v>1373</v>
      </c>
      <c r="CN24" s="38">
        <v>1037</v>
      </c>
      <c r="CO24" s="38">
        <v>641</v>
      </c>
      <c r="CP24" s="90">
        <f t="shared" si="0"/>
        <v>1678</v>
      </c>
      <c r="CQ24" s="38">
        <v>1189</v>
      </c>
      <c r="CR24" s="34">
        <v>609</v>
      </c>
      <c r="CS24" s="89">
        <f>CQ24+CR24</f>
        <v>1798</v>
      </c>
      <c r="CT24" s="111">
        <v>1240</v>
      </c>
      <c r="CU24" s="111">
        <v>522</v>
      </c>
      <c r="CV24" s="90">
        <f>CT24+CU24</f>
        <v>1762</v>
      </c>
      <c r="CW24" s="113">
        <v>1314</v>
      </c>
      <c r="CX24" s="113">
        <v>487</v>
      </c>
      <c r="CY24" s="114">
        <v>1801</v>
      </c>
      <c r="CZ24" s="113">
        <v>1407</v>
      </c>
      <c r="DA24" s="113">
        <v>912</v>
      </c>
      <c r="DB24" s="90">
        <f>SUM(CZ24:DA24)</f>
        <v>2319</v>
      </c>
      <c r="DC24" s="113">
        <v>1659</v>
      </c>
      <c r="DD24" s="34">
        <v>732</v>
      </c>
      <c r="DE24" s="90">
        <f>SUM(DC24:DD24)</f>
        <v>2391</v>
      </c>
      <c r="DF24" s="125">
        <v>2092</v>
      </c>
      <c r="DG24" s="126">
        <v>701</v>
      </c>
      <c r="DH24" s="90">
        <f>SUM(DF24:DG24)</f>
        <v>2793</v>
      </c>
    </row>
    <row r="25" spans="1:112" x14ac:dyDescent="0.55000000000000004">
      <c r="A25" s="1" t="s">
        <v>55</v>
      </c>
      <c r="BA25" s="36">
        <v>46</v>
      </c>
      <c r="BB25" s="36">
        <v>270</v>
      </c>
      <c r="BC25" s="8">
        <f>SUM(BA25:BB25)</f>
        <v>316</v>
      </c>
      <c r="BD25" s="36">
        <v>80</v>
      </c>
      <c r="BE25" s="36">
        <v>296</v>
      </c>
      <c r="BF25" s="37">
        <f>BD25+BE25</f>
        <v>376</v>
      </c>
      <c r="BG25" s="36">
        <v>82</v>
      </c>
      <c r="BH25" s="36">
        <v>162</v>
      </c>
      <c r="BI25" s="37">
        <f>BG25+BH25</f>
        <v>244</v>
      </c>
      <c r="BJ25" s="36">
        <v>108</v>
      </c>
      <c r="BK25" s="36">
        <v>206</v>
      </c>
      <c r="BL25" s="36">
        <f>BJ25+BK25</f>
        <v>314</v>
      </c>
      <c r="BM25" s="36">
        <v>142</v>
      </c>
      <c r="BN25" s="36">
        <v>239</v>
      </c>
      <c r="BO25" s="62">
        <f>BM25+BN25</f>
        <v>381</v>
      </c>
      <c r="BP25" s="38">
        <v>87</v>
      </c>
      <c r="BQ25" s="38">
        <v>216</v>
      </c>
      <c r="BR25" s="81">
        <f>SUM(BP25:BQ25)</f>
        <v>303</v>
      </c>
      <c r="BS25" s="38">
        <v>137</v>
      </c>
      <c r="BT25" s="38">
        <v>202</v>
      </c>
      <c r="BU25" s="81">
        <f>SUM(BS25:BT25)</f>
        <v>339</v>
      </c>
      <c r="BV25" s="38">
        <v>185</v>
      </c>
      <c r="BW25" s="38">
        <v>308</v>
      </c>
      <c r="BX25" s="81">
        <f>SUM(BV25:BW25)</f>
        <v>493</v>
      </c>
      <c r="BY25" s="38">
        <v>164</v>
      </c>
      <c r="BZ25" s="38">
        <v>297</v>
      </c>
      <c r="CA25" s="81">
        <f>SUM(BY25:BZ25)</f>
        <v>461</v>
      </c>
      <c r="CB25" s="34">
        <v>201</v>
      </c>
      <c r="CC25" s="34">
        <v>318</v>
      </c>
      <c r="CD25" s="81">
        <f>SUM(CB25:CC25)</f>
        <v>519</v>
      </c>
      <c r="CE25" s="34">
        <v>280</v>
      </c>
      <c r="CF25" s="34">
        <v>321</v>
      </c>
      <c r="CG25" s="81">
        <f>SUM(CE25:CF25)</f>
        <v>601</v>
      </c>
      <c r="CH25" s="38">
        <v>288</v>
      </c>
      <c r="CI25" s="38">
        <v>311</v>
      </c>
      <c r="CJ25" s="81">
        <f>SUM(CH25:CI25)</f>
        <v>599</v>
      </c>
      <c r="CK25" s="38">
        <v>604</v>
      </c>
      <c r="CL25" s="38">
        <v>416</v>
      </c>
      <c r="CM25" s="81">
        <f>SUM(CK25:CL25)</f>
        <v>1020</v>
      </c>
      <c r="CN25" s="38">
        <v>782</v>
      </c>
      <c r="CO25" s="38">
        <v>395</v>
      </c>
      <c r="CP25" s="89">
        <f t="shared" si="0"/>
        <v>1177</v>
      </c>
      <c r="CQ25" s="34">
        <v>921</v>
      </c>
      <c r="CR25" s="34">
        <v>336</v>
      </c>
      <c r="CS25" s="89">
        <f>CQ25+CR25</f>
        <v>1257</v>
      </c>
      <c r="CT25" s="111">
        <v>895</v>
      </c>
      <c r="CU25" s="111">
        <v>333</v>
      </c>
      <c r="CV25" s="90">
        <f>CT25+CU25</f>
        <v>1228</v>
      </c>
      <c r="CW25" s="113">
        <v>1029</v>
      </c>
      <c r="CX25" s="113">
        <v>291</v>
      </c>
      <c r="CY25" s="114">
        <v>1320</v>
      </c>
      <c r="CZ25" s="113">
        <v>1151</v>
      </c>
      <c r="DA25" s="113">
        <v>365</v>
      </c>
      <c r="DB25" s="90">
        <f>SUM(CZ25:DA25)</f>
        <v>1516</v>
      </c>
      <c r="DC25" s="113">
        <v>1284</v>
      </c>
      <c r="DD25" s="34">
        <v>345</v>
      </c>
      <c r="DE25" s="90">
        <f>SUM(DC25:DD25)</f>
        <v>1629</v>
      </c>
      <c r="DF25" s="125">
        <v>1676</v>
      </c>
      <c r="DG25" s="126">
        <v>374</v>
      </c>
      <c r="DH25" s="90">
        <f>SUM(DF25:DG25)</f>
        <v>2050</v>
      </c>
    </row>
    <row r="26" spans="1:112" x14ac:dyDescent="0.55000000000000004">
      <c r="A26" s="1" t="s">
        <v>57</v>
      </c>
      <c r="BA26" s="36">
        <v>15</v>
      </c>
      <c r="BB26" s="36">
        <v>156</v>
      </c>
      <c r="BC26" s="8">
        <f>SUM(BA26:BB26)</f>
        <v>171</v>
      </c>
      <c r="BD26" s="36">
        <v>29</v>
      </c>
      <c r="BE26" s="36">
        <v>158</v>
      </c>
      <c r="BF26" s="37">
        <f>BD26+BE26</f>
        <v>187</v>
      </c>
      <c r="BG26" s="36">
        <v>24</v>
      </c>
      <c r="BH26" s="36">
        <v>75</v>
      </c>
      <c r="BI26" s="37">
        <f>BG26+BH26</f>
        <v>99</v>
      </c>
      <c r="BJ26" s="36">
        <v>44</v>
      </c>
      <c r="BK26" s="36">
        <v>103</v>
      </c>
      <c r="BL26" s="36">
        <f>BJ26+BK26</f>
        <v>147</v>
      </c>
      <c r="BM26" s="36">
        <v>49</v>
      </c>
      <c r="BN26" s="36">
        <v>148</v>
      </c>
      <c r="BO26" s="62">
        <f>BM26+BN26</f>
        <v>197</v>
      </c>
      <c r="BP26" s="38">
        <v>55</v>
      </c>
      <c r="BQ26" s="38">
        <v>169</v>
      </c>
      <c r="BR26" s="81">
        <f>SUM(BP26:BQ26)</f>
        <v>224</v>
      </c>
      <c r="BS26" s="38">
        <v>40</v>
      </c>
      <c r="BT26" s="38">
        <v>148</v>
      </c>
      <c r="BU26" s="81">
        <f>SUM(BS26:BT26)</f>
        <v>188</v>
      </c>
      <c r="BV26" s="38">
        <v>55</v>
      </c>
      <c r="BW26" s="38">
        <v>241</v>
      </c>
      <c r="BX26" s="81">
        <f>SUM(BV26:BW26)</f>
        <v>296</v>
      </c>
      <c r="BY26" s="38">
        <v>49</v>
      </c>
      <c r="BZ26" s="38">
        <v>227</v>
      </c>
      <c r="CA26" s="81">
        <f>SUM(BY26:BZ26)</f>
        <v>276</v>
      </c>
      <c r="CB26" s="34">
        <v>34</v>
      </c>
      <c r="CC26" s="34">
        <v>224</v>
      </c>
      <c r="CD26" s="81">
        <f>SUM(CB26:CC26)</f>
        <v>258</v>
      </c>
      <c r="CE26" s="34">
        <v>53</v>
      </c>
      <c r="CF26" s="34">
        <v>218</v>
      </c>
      <c r="CG26" s="81">
        <f>SUM(CE26:CF26)</f>
        <v>271</v>
      </c>
      <c r="CH26" s="38">
        <v>80</v>
      </c>
      <c r="CI26" s="38">
        <v>248</v>
      </c>
      <c r="CJ26" s="81">
        <f>SUM(CH26:CI26)</f>
        <v>328</v>
      </c>
      <c r="CK26" s="38">
        <v>150</v>
      </c>
      <c r="CL26" s="38">
        <v>297</v>
      </c>
      <c r="CM26" s="81">
        <f>SUM(CK26:CL26)</f>
        <v>447</v>
      </c>
      <c r="CN26" s="38">
        <v>190</v>
      </c>
      <c r="CO26" s="38">
        <v>277</v>
      </c>
      <c r="CP26" s="89">
        <f t="shared" si="0"/>
        <v>467</v>
      </c>
      <c r="CQ26" s="34">
        <v>279</v>
      </c>
      <c r="CR26" s="34">
        <v>207</v>
      </c>
      <c r="CS26" s="89">
        <f>CQ26+CR26</f>
        <v>486</v>
      </c>
      <c r="CT26" s="111">
        <v>210</v>
      </c>
      <c r="CU26" s="111">
        <v>203</v>
      </c>
      <c r="CV26" s="90">
        <f>CT26+CU26</f>
        <v>413</v>
      </c>
      <c r="CW26" s="113">
        <v>225</v>
      </c>
      <c r="CX26" s="113">
        <v>205</v>
      </c>
      <c r="CY26" s="114">
        <v>430</v>
      </c>
      <c r="CZ26" s="113">
        <v>229</v>
      </c>
      <c r="DA26" s="113">
        <v>253</v>
      </c>
      <c r="DB26" s="90">
        <f>SUM(CZ26:DA26)</f>
        <v>482</v>
      </c>
      <c r="DC26" s="34">
        <v>256</v>
      </c>
      <c r="DD26" s="34">
        <v>203</v>
      </c>
      <c r="DE26" s="90">
        <f>SUM(DC26:DD26)</f>
        <v>459</v>
      </c>
      <c r="DF26" s="126">
        <v>243</v>
      </c>
      <c r="DG26" s="126">
        <v>212</v>
      </c>
      <c r="DH26" s="90">
        <f>SUM(DF26:DG26)</f>
        <v>455</v>
      </c>
    </row>
    <row r="27" spans="1:112" x14ac:dyDescent="0.55000000000000004">
      <c r="A27" s="15" t="s">
        <v>59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13">
        <f t="shared" ref="BA27:BL27" si="27">BA26/BA25</f>
        <v>0.32608695652173914</v>
      </c>
      <c r="BB27" s="13">
        <f t="shared" si="27"/>
        <v>0.57777777777777772</v>
      </c>
      <c r="BC27" s="14">
        <f t="shared" si="27"/>
        <v>0.54113924050632911</v>
      </c>
      <c r="BD27" s="13">
        <f t="shared" si="27"/>
        <v>0.36249999999999999</v>
      </c>
      <c r="BE27" s="13">
        <f t="shared" si="27"/>
        <v>0.53378378378378377</v>
      </c>
      <c r="BF27" s="14">
        <f t="shared" si="27"/>
        <v>0.49734042553191488</v>
      </c>
      <c r="BG27" s="13">
        <f t="shared" si="27"/>
        <v>0.29268292682926828</v>
      </c>
      <c r="BH27" s="13">
        <f t="shared" si="27"/>
        <v>0.46296296296296297</v>
      </c>
      <c r="BI27" s="14">
        <f t="shared" si="27"/>
        <v>0.40573770491803279</v>
      </c>
      <c r="BJ27" s="13">
        <f t="shared" si="27"/>
        <v>0.40740740740740738</v>
      </c>
      <c r="BK27" s="13">
        <f t="shared" si="27"/>
        <v>0.5</v>
      </c>
      <c r="BL27" s="13">
        <f t="shared" si="27"/>
        <v>0.46815286624203822</v>
      </c>
      <c r="BM27" s="13">
        <f t="shared" ref="BM27:BU27" si="28">BM26/BM25</f>
        <v>0.34507042253521125</v>
      </c>
      <c r="BN27" s="13">
        <f t="shared" si="28"/>
        <v>0.61924686192468614</v>
      </c>
      <c r="BO27" s="76">
        <f t="shared" si="28"/>
        <v>0.51706036745406825</v>
      </c>
      <c r="BP27" s="66">
        <f t="shared" si="28"/>
        <v>0.63218390804597702</v>
      </c>
      <c r="BQ27" s="66">
        <f t="shared" si="28"/>
        <v>0.78240740740740744</v>
      </c>
      <c r="BR27" s="82">
        <f t="shared" si="28"/>
        <v>0.73927392739273923</v>
      </c>
      <c r="BS27" s="66">
        <f t="shared" si="28"/>
        <v>0.29197080291970801</v>
      </c>
      <c r="BT27" s="66">
        <f t="shared" si="28"/>
        <v>0.73267326732673266</v>
      </c>
      <c r="BU27" s="82">
        <f t="shared" si="28"/>
        <v>0.55457227138643073</v>
      </c>
      <c r="BV27" s="66">
        <f t="shared" ref="BV27:CA27" si="29">BV26/BV25</f>
        <v>0.29729729729729731</v>
      </c>
      <c r="BW27" s="66">
        <f t="shared" si="29"/>
        <v>0.78246753246753242</v>
      </c>
      <c r="BX27" s="82">
        <f t="shared" si="29"/>
        <v>0.60040567951318458</v>
      </c>
      <c r="BY27" s="66">
        <f t="shared" si="29"/>
        <v>0.29878048780487804</v>
      </c>
      <c r="BZ27" s="66">
        <f t="shared" si="29"/>
        <v>0.76430976430976427</v>
      </c>
      <c r="CA27" s="82">
        <f t="shared" si="29"/>
        <v>0.59869848156182215</v>
      </c>
      <c r="CB27" s="59">
        <v>0.16900000000000001</v>
      </c>
      <c r="CC27" s="59">
        <v>0.70399999999999996</v>
      </c>
      <c r="CD27" s="82">
        <f t="shared" ref="CD27:CJ27" si="30">CD26/CD25</f>
        <v>0.49710982658959535</v>
      </c>
      <c r="CE27" s="59">
        <f t="shared" si="30"/>
        <v>0.18928571428571428</v>
      </c>
      <c r="CF27" s="59">
        <f t="shared" si="30"/>
        <v>0.67912772585669778</v>
      </c>
      <c r="CG27" s="82">
        <f t="shared" si="30"/>
        <v>0.45091514143094841</v>
      </c>
      <c r="CH27" s="59">
        <f t="shared" si="30"/>
        <v>0.27777777777777779</v>
      </c>
      <c r="CI27" s="59">
        <f t="shared" si="30"/>
        <v>0.797427652733119</v>
      </c>
      <c r="CJ27" s="82">
        <f t="shared" si="30"/>
        <v>0.54757929883138567</v>
      </c>
      <c r="CK27" s="59">
        <f t="shared" ref="CK27:CY27" si="31">CK26/CK25</f>
        <v>0.24834437086092714</v>
      </c>
      <c r="CL27" s="59">
        <f t="shared" si="31"/>
        <v>0.71394230769230771</v>
      </c>
      <c r="CM27" s="82">
        <f t="shared" si="31"/>
        <v>0.43823529411764706</v>
      </c>
      <c r="CN27" s="66">
        <f t="shared" si="31"/>
        <v>0.24296675191815856</v>
      </c>
      <c r="CO27" s="66">
        <f t="shared" si="31"/>
        <v>0.70126582278481009</v>
      </c>
      <c r="CP27" s="82">
        <f t="shared" si="31"/>
        <v>0.39677145284621917</v>
      </c>
      <c r="CQ27" s="66">
        <f t="shared" si="31"/>
        <v>0.30293159609120524</v>
      </c>
      <c r="CR27" s="66">
        <f t="shared" si="31"/>
        <v>0.6160714285714286</v>
      </c>
      <c r="CS27" s="82">
        <f t="shared" si="31"/>
        <v>0.38663484486873506</v>
      </c>
      <c r="CT27" s="66">
        <f t="shared" si="31"/>
        <v>0.23463687150837989</v>
      </c>
      <c r="CU27" s="66">
        <f t="shared" si="31"/>
        <v>0.60960960960960964</v>
      </c>
      <c r="CV27" s="82">
        <f t="shared" si="31"/>
        <v>0.33631921824104233</v>
      </c>
      <c r="CW27" s="66">
        <f t="shared" si="31"/>
        <v>0.21865889212827988</v>
      </c>
      <c r="CX27" s="66">
        <f t="shared" si="31"/>
        <v>0.70446735395189009</v>
      </c>
      <c r="CY27" s="82">
        <f t="shared" si="31"/>
        <v>0.32575757575757575</v>
      </c>
      <c r="CZ27" s="115">
        <f t="shared" ref="CZ27:DE27" si="32">CZ26/CZ25</f>
        <v>0.19895742832319721</v>
      </c>
      <c r="DA27" s="115">
        <f t="shared" si="32"/>
        <v>0.69315068493150689</v>
      </c>
      <c r="DB27" s="116">
        <f t="shared" si="32"/>
        <v>0.31794195250659629</v>
      </c>
      <c r="DC27" s="115">
        <f t="shared" si="32"/>
        <v>0.19937694704049844</v>
      </c>
      <c r="DD27" s="115">
        <f t="shared" si="32"/>
        <v>0.58840579710144925</v>
      </c>
      <c r="DE27" s="116">
        <f t="shared" si="32"/>
        <v>0.28176795580110497</v>
      </c>
      <c r="DF27" s="122">
        <f t="shared" ref="DF27:DH27" si="33">DF26/DF25</f>
        <v>0.14498806682577567</v>
      </c>
      <c r="DG27" s="122">
        <f t="shared" si="33"/>
        <v>0.5668449197860963</v>
      </c>
      <c r="DH27" s="116">
        <f t="shared" si="33"/>
        <v>0.22195121951219512</v>
      </c>
    </row>
    <row r="28" spans="1:112" ht="15.6" hidden="1" x14ac:dyDescent="0.6">
      <c r="A28" s="94" t="s">
        <v>69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BA28" s="21"/>
      <c r="BB28" s="21"/>
      <c r="BC28" s="22"/>
      <c r="BD28" s="21"/>
      <c r="BE28" s="21"/>
      <c r="BF28" s="44"/>
      <c r="BG28" s="21"/>
      <c r="BH28" s="21"/>
      <c r="BI28" s="44"/>
      <c r="BJ28" s="21"/>
      <c r="BK28" s="21"/>
      <c r="BL28" s="21"/>
      <c r="BM28" s="21"/>
      <c r="BN28" s="21"/>
      <c r="BO28" s="77"/>
      <c r="BP28" s="42"/>
      <c r="BQ28" s="42"/>
      <c r="BR28" s="83"/>
      <c r="BS28" s="42"/>
      <c r="BT28" s="42"/>
      <c r="BU28" s="83"/>
      <c r="BV28" s="42"/>
      <c r="BW28" s="42"/>
      <c r="BX28" s="83"/>
      <c r="BY28" s="42"/>
      <c r="BZ28" s="42"/>
      <c r="CA28" s="83"/>
      <c r="CB28" s="34"/>
      <c r="CC28" s="34"/>
      <c r="CD28" s="89"/>
      <c r="CE28" s="34"/>
      <c r="CF28" s="34"/>
      <c r="CG28" s="89"/>
      <c r="CH28" s="38"/>
      <c r="CI28" s="38"/>
      <c r="CJ28" s="89"/>
      <c r="CK28" s="38"/>
      <c r="CL28" s="38"/>
      <c r="CM28" s="89"/>
      <c r="CN28" s="34"/>
      <c r="CQ28" s="34"/>
      <c r="CR28" s="34"/>
      <c r="CS28" s="89"/>
      <c r="CV28" s="89"/>
      <c r="DB28" s="90"/>
      <c r="DE28" s="90"/>
      <c r="DH28" s="90"/>
    </row>
    <row r="29" spans="1:112" hidden="1" x14ac:dyDescent="0.55000000000000004">
      <c r="A29" s="95" t="s">
        <v>53</v>
      </c>
      <c r="BA29" s="21"/>
      <c r="BB29" s="21"/>
      <c r="BC29" s="22"/>
      <c r="BD29" s="45">
        <v>36</v>
      </c>
      <c r="BE29" s="45">
        <v>45</v>
      </c>
      <c r="BF29" s="46">
        <f>SUM(BD29:BE29)</f>
        <v>81</v>
      </c>
      <c r="BG29" s="45">
        <v>35</v>
      </c>
      <c r="BH29" s="45">
        <v>49</v>
      </c>
      <c r="BI29" s="47">
        <f>SUM(BH29,BG29)</f>
        <v>84</v>
      </c>
      <c r="BJ29" s="45">
        <v>48</v>
      </c>
      <c r="BK29" s="45">
        <v>64</v>
      </c>
      <c r="BL29" s="45">
        <f>SUM(BK29,BJ29)</f>
        <v>112</v>
      </c>
      <c r="BM29" s="16">
        <v>46</v>
      </c>
      <c r="BN29" s="16">
        <v>145</v>
      </c>
      <c r="BO29" s="62">
        <f>BM29+BN29</f>
        <v>191</v>
      </c>
      <c r="BP29" s="48">
        <v>103</v>
      </c>
      <c r="BQ29" s="48">
        <v>116</v>
      </c>
      <c r="BR29" s="81">
        <f>SUM(BP29:BQ29)</f>
        <v>219</v>
      </c>
      <c r="BS29" s="48">
        <v>143</v>
      </c>
      <c r="BT29" s="48">
        <v>166</v>
      </c>
      <c r="BU29" s="81">
        <f>SUM(BS29:BT29)</f>
        <v>309</v>
      </c>
      <c r="BV29" s="48">
        <v>191</v>
      </c>
      <c r="BW29" s="48">
        <v>151</v>
      </c>
      <c r="BX29" s="81">
        <f>SUM(BV29:BW29)</f>
        <v>342</v>
      </c>
      <c r="BY29" s="48">
        <v>196</v>
      </c>
      <c r="BZ29" s="48">
        <v>180</v>
      </c>
      <c r="CA29" s="81">
        <f>SUM(BY29:BZ29)</f>
        <v>376</v>
      </c>
      <c r="CB29" s="34">
        <v>265</v>
      </c>
      <c r="CC29" s="34">
        <v>193</v>
      </c>
      <c r="CD29" s="81">
        <f>SUM(CB29:CC29)</f>
        <v>458</v>
      </c>
      <c r="CE29" s="34">
        <v>265</v>
      </c>
      <c r="CF29" s="34">
        <v>189</v>
      </c>
      <c r="CG29" s="81">
        <f>SUM(CE29:CF29)</f>
        <v>454</v>
      </c>
      <c r="CH29" s="38">
        <v>316</v>
      </c>
      <c r="CI29" s="38">
        <v>185</v>
      </c>
      <c r="CJ29" s="81">
        <f>SUM(CH29:CI29)</f>
        <v>501</v>
      </c>
      <c r="CK29" s="38">
        <v>336</v>
      </c>
      <c r="CL29" s="38">
        <v>186</v>
      </c>
      <c r="CM29" s="81">
        <f>SUM(CK29:CL29)</f>
        <v>522</v>
      </c>
      <c r="CN29" s="38"/>
      <c r="CO29" s="38"/>
      <c r="CQ29" s="117" t="s">
        <v>70</v>
      </c>
      <c r="CR29" s="34"/>
      <c r="CS29" s="89"/>
      <c r="CV29" s="89"/>
      <c r="DB29" s="90"/>
      <c r="DE29" s="90"/>
      <c r="DH29" s="90"/>
    </row>
    <row r="30" spans="1:112" hidden="1" x14ac:dyDescent="0.55000000000000004">
      <c r="A30" s="95" t="s">
        <v>55</v>
      </c>
      <c r="BA30" s="21"/>
      <c r="BB30" s="21"/>
      <c r="BC30" s="22"/>
      <c r="BD30" s="45">
        <v>16</v>
      </c>
      <c r="BE30" s="45">
        <v>39</v>
      </c>
      <c r="BF30" s="46">
        <f>SUM(BD30:BE30)</f>
        <v>55</v>
      </c>
      <c r="BG30" s="45">
        <v>18</v>
      </c>
      <c r="BH30" s="45">
        <v>41</v>
      </c>
      <c r="BI30" s="47">
        <f>SUM(BH30,BG30)</f>
        <v>59</v>
      </c>
      <c r="BJ30" s="45">
        <v>33</v>
      </c>
      <c r="BK30" s="45">
        <v>53</v>
      </c>
      <c r="BL30" s="45">
        <f>SUM(BK30,BJ30)</f>
        <v>86</v>
      </c>
      <c r="BM30" s="16">
        <v>36</v>
      </c>
      <c r="BN30" s="16">
        <v>130</v>
      </c>
      <c r="BO30" s="62">
        <f>BM30+BN30</f>
        <v>166</v>
      </c>
      <c r="BP30" s="48">
        <v>76</v>
      </c>
      <c r="BQ30" s="48">
        <v>94</v>
      </c>
      <c r="BR30" s="81">
        <f>SUM(BP30:BQ30)</f>
        <v>170</v>
      </c>
      <c r="BS30" s="48">
        <v>103</v>
      </c>
      <c r="BT30" s="48">
        <v>148</v>
      </c>
      <c r="BU30" s="81">
        <f>SUM(BS30:BT30)</f>
        <v>251</v>
      </c>
      <c r="BV30" s="48">
        <v>138</v>
      </c>
      <c r="BW30" s="48">
        <v>134</v>
      </c>
      <c r="BX30" s="81">
        <f>SUM(BV30:BW30)</f>
        <v>272</v>
      </c>
      <c r="BY30" s="48">
        <v>134</v>
      </c>
      <c r="BZ30" s="48">
        <v>155</v>
      </c>
      <c r="CA30" s="81">
        <f>SUM(BY30:BZ30)</f>
        <v>289</v>
      </c>
      <c r="CB30" s="34">
        <v>222</v>
      </c>
      <c r="CC30" s="34">
        <v>170</v>
      </c>
      <c r="CD30" s="81">
        <f>SUM(CB30:CC30)</f>
        <v>392</v>
      </c>
      <c r="CE30" s="34">
        <v>213</v>
      </c>
      <c r="CF30" s="34">
        <v>171</v>
      </c>
      <c r="CG30" s="81">
        <f>SUM(CE30:CF30)</f>
        <v>384</v>
      </c>
      <c r="CH30" s="38">
        <v>227</v>
      </c>
      <c r="CI30" s="38">
        <v>156</v>
      </c>
      <c r="CJ30" s="81">
        <f>SUM(CH30:CI30)</f>
        <v>383</v>
      </c>
      <c r="CK30" s="38">
        <v>239</v>
      </c>
      <c r="CL30" s="38">
        <v>165</v>
      </c>
      <c r="CM30" s="81">
        <f>SUM(CK30:CL30)</f>
        <v>404</v>
      </c>
      <c r="CN30" s="38"/>
      <c r="CO30" s="38"/>
      <c r="CQ30" s="34"/>
      <c r="CV30" s="89"/>
      <c r="DB30" s="90"/>
      <c r="DE30" s="90"/>
      <c r="DH30" s="90"/>
    </row>
    <row r="31" spans="1:112" hidden="1" x14ac:dyDescent="0.55000000000000004">
      <c r="A31" s="95" t="s">
        <v>57</v>
      </c>
      <c r="BA31" s="21"/>
      <c r="BB31" s="21"/>
      <c r="BC31" s="22"/>
      <c r="BD31" s="45">
        <v>5</v>
      </c>
      <c r="BE31" s="45">
        <v>26</v>
      </c>
      <c r="BF31" s="46">
        <f>SUM(BD31:BE31)</f>
        <v>31</v>
      </c>
      <c r="BG31" s="45">
        <v>6</v>
      </c>
      <c r="BH31" s="45">
        <v>27</v>
      </c>
      <c r="BI31" s="47">
        <f>SUM(BH31,BG31)</f>
        <v>33</v>
      </c>
      <c r="BJ31" s="45">
        <v>12</v>
      </c>
      <c r="BK31" s="45">
        <v>27</v>
      </c>
      <c r="BL31" s="45">
        <f>SUM(BK31,BJ31)</f>
        <v>39</v>
      </c>
      <c r="BM31" s="16">
        <v>17</v>
      </c>
      <c r="BN31" s="16">
        <v>94</v>
      </c>
      <c r="BO31" s="62">
        <f>BM31+BN31</f>
        <v>111</v>
      </c>
      <c r="BP31" s="48">
        <v>35</v>
      </c>
      <c r="BQ31" s="48">
        <v>66</v>
      </c>
      <c r="BR31" s="81">
        <f>SUM(BP31:BQ31)</f>
        <v>101</v>
      </c>
      <c r="BS31" s="48">
        <v>35</v>
      </c>
      <c r="BT31" s="48">
        <v>105</v>
      </c>
      <c r="BU31" s="81">
        <f>SUM(BS31:BT31)</f>
        <v>140</v>
      </c>
      <c r="BV31" s="48">
        <v>48</v>
      </c>
      <c r="BW31" s="48">
        <v>88</v>
      </c>
      <c r="BX31" s="81">
        <f>SUM(BV31:BW31)</f>
        <v>136</v>
      </c>
      <c r="BY31" s="48">
        <v>37</v>
      </c>
      <c r="BZ31" s="48">
        <v>102</v>
      </c>
      <c r="CA31" s="81">
        <f>SUM(BY31:BZ31)</f>
        <v>139</v>
      </c>
      <c r="CB31" s="34">
        <v>61</v>
      </c>
      <c r="CC31" s="34">
        <v>113</v>
      </c>
      <c r="CD31" s="81">
        <f>SUM(CB31:CC31)</f>
        <v>174</v>
      </c>
      <c r="CE31" s="34">
        <v>65</v>
      </c>
      <c r="CF31" s="34">
        <v>114</v>
      </c>
      <c r="CG31" s="81">
        <f>SUM(CE31:CF31)</f>
        <v>179</v>
      </c>
      <c r="CH31" s="38">
        <v>61</v>
      </c>
      <c r="CI31" s="38">
        <v>102</v>
      </c>
      <c r="CJ31" s="81">
        <f>SUM(CH31:CI31)</f>
        <v>163</v>
      </c>
      <c r="CK31" s="38">
        <v>64</v>
      </c>
      <c r="CL31" s="38">
        <v>112</v>
      </c>
      <c r="CM31" s="81">
        <f>SUM(CK31:CL31)</f>
        <v>176</v>
      </c>
      <c r="CN31" s="38"/>
      <c r="CO31" s="38"/>
      <c r="CQ31" s="34"/>
      <c r="CR31" s="34"/>
      <c r="CS31" s="89"/>
      <c r="CV31" s="89"/>
      <c r="DB31" s="90"/>
      <c r="DE31" s="90"/>
      <c r="DH31" s="90"/>
    </row>
    <row r="32" spans="1:112" hidden="1" x14ac:dyDescent="0.55000000000000004">
      <c r="A32" s="97" t="s">
        <v>59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13"/>
      <c r="BB32" s="13"/>
      <c r="BC32" s="14"/>
      <c r="BD32" s="67">
        <f t="shared" ref="BD32:BM32" si="34">BD31/BD30</f>
        <v>0.3125</v>
      </c>
      <c r="BE32" s="67">
        <f t="shared" si="34"/>
        <v>0.66666666666666663</v>
      </c>
      <c r="BF32" s="68">
        <f t="shared" si="34"/>
        <v>0.5636363636363636</v>
      </c>
      <c r="BG32" s="67">
        <f t="shared" si="34"/>
        <v>0.33333333333333331</v>
      </c>
      <c r="BH32" s="67">
        <f t="shared" si="34"/>
        <v>0.65853658536585369</v>
      </c>
      <c r="BI32" s="68">
        <f t="shared" si="34"/>
        <v>0.55932203389830504</v>
      </c>
      <c r="BJ32" s="67">
        <f t="shared" si="34"/>
        <v>0.36363636363636365</v>
      </c>
      <c r="BK32" s="67">
        <f t="shared" si="34"/>
        <v>0.50943396226415094</v>
      </c>
      <c r="BL32" s="69">
        <f t="shared" si="34"/>
        <v>0.45348837209302323</v>
      </c>
      <c r="BM32" s="69">
        <f t="shared" si="34"/>
        <v>0.47222222222222221</v>
      </c>
      <c r="BN32" s="69">
        <f t="shared" ref="BN32:BU32" si="35">BN31/BN30</f>
        <v>0.72307692307692306</v>
      </c>
      <c r="BO32" s="78">
        <f t="shared" si="35"/>
        <v>0.66867469879518071</v>
      </c>
      <c r="BP32" s="60">
        <f>BP31/BP30</f>
        <v>0.46052631578947367</v>
      </c>
      <c r="BQ32" s="60">
        <f>BQ31/BQ30</f>
        <v>0.7021276595744681</v>
      </c>
      <c r="BR32" s="84">
        <f>BR31/BR30</f>
        <v>0.59411764705882353</v>
      </c>
      <c r="BS32" s="60">
        <f t="shared" si="35"/>
        <v>0.33980582524271846</v>
      </c>
      <c r="BT32" s="60">
        <f t="shared" si="35"/>
        <v>0.70945945945945943</v>
      </c>
      <c r="BU32" s="84">
        <f t="shared" si="35"/>
        <v>0.55776892430278879</v>
      </c>
      <c r="BV32" s="60">
        <f t="shared" ref="BV32:CA32" si="36">BV31/BV30</f>
        <v>0.34782608695652173</v>
      </c>
      <c r="BW32" s="60">
        <f t="shared" si="36"/>
        <v>0.65671641791044777</v>
      </c>
      <c r="BX32" s="84">
        <f t="shared" si="36"/>
        <v>0.5</v>
      </c>
      <c r="BY32" s="60">
        <f t="shared" si="36"/>
        <v>0.27611940298507465</v>
      </c>
      <c r="BZ32" s="60">
        <f t="shared" si="36"/>
        <v>0.65806451612903227</v>
      </c>
      <c r="CA32" s="84">
        <f t="shared" si="36"/>
        <v>0.48096885813148788</v>
      </c>
      <c r="CB32" s="59">
        <v>0.27500000000000002</v>
      </c>
      <c r="CC32" s="59">
        <v>0.66500000000000004</v>
      </c>
      <c r="CD32" s="84">
        <f t="shared" ref="CD32:CJ32" si="37">CD31/CD30</f>
        <v>0.44387755102040816</v>
      </c>
      <c r="CE32" s="59">
        <f t="shared" si="37"/>
        <v>0.30516431924882631</v>
      </c>
      <c r="CF32" s="59">
        <f t="shared" si="37"/>
        <v>0.66666666666666663</v>
      </c>
      <c r="CG32" s="84">
        <f t="shared" si="37"/>
        <v>0.46614583333333331</v>
      </c>
      <c r="CH32" s="59">
        <f t="shared" si="37"/>
        <v>0.2687224669603524</v>
      </c>
      <c r="CI32" s="59">
        <f t="shared" si="37"/>
        <v>0.65384615384615385</v>
      </c>
      <c r="CJ32" s="84">
        <f t="shared" si="37"/>
        <v>0.4255874673629243</v>
      </c>
      <c r="CK32" s="59">
        <f t="shared" ref="CK32:DB32" si="38">CK31/CK30</f>
        <v>0.26778242677824265</v>
      </c>
      <c r="CL32" s="59">
        <f t="shared" si="38"/>
        <v>0.67878787878787883</v>
      </c>
      <c r="CM32" s="84">
        <f t="shared" si="38"/>
        <v>0.43564356435643564</v>
      </c>
      <c r="CN32" s="60" t="e">
        <f t="shared" ref="CN32:CU32" si="39">CN31/CN30</f>
        <v>#DIV/0!</v>
      </c>
      <c r="CO32" s="60" t="e">
        <f t="shared" si="39"/>
        <v>#DIV/0!</v>
      </c>
      <c r="CP32" s="84" t="e">
        <f t="shared" si="39"/>
        <v>#DIV/0!</v>
      </c>
      <c r="CQ32" s="60" t="e">
        <f t="shared" si="39"/>
        <v>#DIV/0!</v>
      </c>
      <c r="CR32" s="60" t="e">
        <f t="shared" si="39"/>
        <v>#DIV/0!</v>
      </c>
      <c r="CS32" s="84" t="e">
        <f t="shared" si="39"/>
        <v>#DIV/0!</v>
      </c>
      <c r="CT32" s="60" t="e">
        <f t="shared" si="39"/>
        <v>#DIV/0!</v>
      </c>
      <c r="CU32" s="60" t="e">
        <f t="shared" si="39"/>
        <v>#DIV/0!</v>
      </c>
      <c r="CV32" s="84" t="e">
        <f t="shared" si="38"/>
        <v>#DIV/0!</v>
      </c>
      <c r="CW32" s="84" t="e">
        <f t="shared" si="38"/>
        <v>#DIV/0!</v>
      </c>
      <c r="CX32" s="84" t="e">
        <f t="shared" si="38"/>
        <v>#DIV/0!</v>
      </c>
      <c r="CY32" s="84" t="e">
        <f t="shared" si="38"/>
        <v>#DIV/0!</v>
      </c>
      <c r="CZ32" s="84" t="e">
        <f t="shared" si="38"/>
        <v>#DIV/0!</v>
      </c>
      <c r="DA32" s="84" t="e">
        <f t="shared" si="38"/>
        <v>#DIV/0!</v>
      </c>
      <c r="DB32" s="84" t="e">
        <f t="shared" si="38"/>
        <v>#DIV/0!</v>
      </c>
      <c r="DE32" s="84" t="e">
        <f>DE31/DE30</f>
        <v>#DIV/0!</v>
      </c>
      <c r="DH32" s="84" t="e">
        <f>DH31/DH30</f>
        <v>#DIV/0!</v>
      </c>
    </row>
    <row r="33" spans="1:112" ht="12.75" hidden="1" customHeight="1" x14ac:dyDescent="0.55000000000000004">
      <c r="AX33" s="31"/>
      <c r="AY33" s="31"/>
      <c r="AZ33" s="31"/>
      <c r="BA33" s="31"/>
      <c r="BB33" s="31"/>
      <c r="BC33" s="31"/>
      <c r="BP33" s="34"/>
      <c r="BQ33" s="34"/>
      <c r="BR33" s="89"/>
      <c r="BS33" s="34"/>
      <c r="BT33" s="34"/>
      <c r="BU33" s="89"/>
      <c r="BV33" s="34"/>
      <c r="BW33" s="34"/>
      <c r="BX33" s="89"/>
      <c r="BY33" s="34"/>
      <c r="BZ33" s="34"/>
      <c r="CA33" s="89"/>
      <c r="CB33" s="34"/>
      <c r="CC33" s="34"/>
      <c r="CD33" s="89"/>
      <c r="CE33" s="34"/>
      <c r="CF33" s="34"/>
      <c r="CG33" s="89"/>
      <c r="CH33" s="38"/>
      <c r="CI33" s="38"/>
      <c r="CJ33" s="89"/>
      <c r="CK33" s="38"/>
      <c r="CL33" s="38"/>
      <c r="CM33" s="89"/>
      <c r="CN33" s="34"/>
      <c r="CP33" s="89">
        <f t="shared" si="0"/>
        <v>0</v>
      </c>
      <c r="CQ33" s="34"/>
      <c r="CR33" s="34"/>
      <c r="CS33" s="89"/>
      <c r="CV33" s="89"/>
      <c r="DB33" s="90"/>
      <c r="DE33" s="90"/>
      <c r="DH33" s="90"/>
    </row>
    <row r="34" spans="1:112" ht="12.75" hidden="1" customHeight="1" x14ac:dyDescent="0.55000000000000004">
      <c r="A34" s="1" t="s">
        <v>71</v>
      </c>
      <c r="AX34" s="31"/>
      <c r="AY34" s="31"/>
      <c r="AZ34" s="31"/>
      <c r="BA34" s="31"/>
      <c r="BB34" s="31"/>
      <c r="BC34" s="31"/>
      <c r="BP34" s="34"/>
      <c r="BQ34" s="34"/>
      <c r="BR34" s="89"/>
      <c r="BS34" s="34"/>
      <c r="BT34" s="34"/>
      <c r="BU34" s="89"/>
      <c r="BV34" s="34"/>
      <c r="BW34" s="34"/>
      <c r="BX34" s="89"/>
      <c r="BY34" s="34"/>
      <c r="BZ34" s="34"/>
      <c r="CA34" s="89"/>
      <c r="CB34" s="34"/>
      <c r="CC34" s="34"/>
      <c r="CD34" s="89"/>
      <c r="CE34" s="34"/>
      <c r="CF34" s="34"/>
      <c r="CG34" s="89"/>
      <c r="CH34" s="38"/>
      <c r="CI34" s="38"/>
      <c r="CJ34" s="89"/>
      <c r="CK34" s="38"/>
      <c r="CL34" s="38"/>
      <c r="CM34" s="89"/>
      <c r="CN34" s="34"/>
      <c r="CP34" s="89">
        <f t="shared" si="0"/>
        <v>0</v>
      </c>
      <c r="CQ34" s="34"/>
      <c r="CR34" s="34"/>
      <c r="CS34" s="89"/>
      <c r="CV34" s="89"/>
      <c r="DB34" s="90"/>
      <c r="DE34" s="90"/>
      <c r="DH34" s="90"/>
    </row>
    <row r="35" spans="1:112" ht="12.75" hidden="1" customHeight="1" x14ac:dyDescent="0.55000000000000004">
      <c r="A35" s="1" t="s">
        <v>72</v>
      </c>
      <c r="B35" s="2">
        <v>120</v>
      </c>
      <c r="C35" s="2">
        <v>177</v>
      </c>
      <c r="D35" s="2">
        <v>297</v>
      </c>
      <c r="E35" s="2">
        <v>152</v>
      </c>
      <c r="F35" s="2">
        <v>130</v>
      </c>
      <c r="G35" s="2">
        <v>282</v>
      </c>
      <c r="H35" s="2">
        <v>77</v>
      </c>
      <c r="I35" s="2">
        <v>123</v>
      </c>
      <c r="L35" s="2" t="s">
        <v>73</v>
      </c>
      <c r="O35" s="2" t="s">
        <v>51</v>
      </c>
      <c r="R35" s="2" t="s">
        <v>51</v>
      </c>
      <c r="U35" s="2" t="s">
        <v>51</v>
      </c>
      <c r="X35" s="2" t="s">
        <v>51</v>
      </c>
      <c r="AA35" s="2" t="s">
        <v>51</v>
      </c>
      <c r="AD35" s="2" t="s">
        <v>51</v>
      </c>
      <c r="AG35" s="2" t="s">
        <v>51</v>
      </c>
      <c r="AN35" s="2" t="s">
        <v>51</v>
      </c>
      <c r="AX35" s="48">
        <v>3902</v>
      </c>
      <c r="AY35" s="48">
        <v>4172</v>
      </c>
      <c r="AZ35" s="49">
        <f>SUM(AX35:AY35)</f>
        <v>8074</v>
      </c>
      <c r="BA35" s="48">
        <v>3902</v>
      </c>
      <c r="BB35" s="48">
        <v>4172</v>
      </c>
      <c r="BC35" s="49">
        <f>SUM(BA35:BB35)</f>
        <v>8074</v>
      </c>
      <c r="BP35" s="34"/>
      <c r="BQ35" s="34"/>
      <c r="BR35" s="89"/>
      <c r="BS35" s="34"/>
      <c r="BT35" s="34"/>
      <c r="BU35" s="89"/>
      <c r="BV35" s="34"/>
      <c r="BW35" s="34"/>
      <c r="BX35" s="89"/>
      <c r="BY35" s="34"/>
      <c r="BZ35" s="34"/>
      <c r="CA35" s="89"/>
      <c r="CB35" s="34"/>
      <c r="CC35" s="34"/>
      <c r="CD35" s="89"/>
      <c r="CE35" s="34"/>
      <c r="CF35" s="34"/>
      <c r="CG35" s="89"/>
      <c r="CH35" s="38"/>
      <c r="CI35" s="38"/>
      <c r="CJ35" s="89"/>
      <c r="CK35" s="38"/>
      <c r="CL35" s="38"/>
      <c r="CM35" s="89"/>
      <c r="CN35" s="34"/>
      <c r="CP35" s="89">
        <f t="shared" si="0"/>
        <v>0</v>
      </c>
      <c r="CQ35" s="34"/>
      <c r="CR35" s="34"/>
      <c r="CS35" s="89"/>
      <c r="CV35" s="89"/>
      <c r="DB35" s="90"/>
      <c r="DE35" s="90"/>
      <c r="DH35" s="90"/>
    </row>
    <row r="36" spans="1:112" ht="12.75" hidden="1" customHeight="1" x14ac:dyDescent="0.55000000000000004">
      <c r="A36" s="1" t="s">
        <v>53</v>
      </c>
      <c r="B36" s="2">
        <v>110</v>
      </c>
      <c r="C36" s="2">
        <v>157</v>
      </c>
      <c r="D36" s="2">
        <v>267</v>
      </c>
      <c r="E36" s="2">
        <v>138</v>
      </c>
      <c r="F36" s="2">
        <v>110</v>
      </c>
      <c r="G36" s="2">
        <v>248</v>
      </c>
      <c r="H36" s="2">
        <v>70</v>
      </c>
      <c r="I36" s="2">
        <v>94</v>
      </c>
      <c r="L36" s="2" t="s">
        <v>51</v>
      </c>
      <c r="O36" s="2" t="s">
        <v>51</v>
      </c>
      <c r="R36" s="2" t="s">
        <v>51</v>
      </c>
      <c r="U36" s="2" t="s">
        <v>51</v>
      </c>
      <c r="X36" s="2" t="s">
        <v>51</v>
      </c>
      <c r="AA36" s="2" t="s">
        <v>51</v>
      </c>
      <c r="AD36" s="2" t="s">
        <v>51</v>
      </c>
      <c r="AG36" s="2" t="s">
        <v>51</v>
      </c>
      <c r="AN36" s="2" t="s">
        <v>51</v>
      </c>
      <c r="AX36" s="48">
        <v>2652</v>
      </c>
      <c r="AY36" s="48">
        <v>2916</v>
      </c>
      <c r="AZ36" s="49">
        <f>SUM(AX36:AY36)</f>
        <v>5568</v>
      </c>
      <c r="BA36" s="48">
        <v>2652</v>
      </c>
      <c r="BB36" s="48">
        <v>2916</v>
      </c>
      <c r="BC36" s="49">
        <f>SUM(BA36:BB36)</f>
        <v>5568</v>
      </c>
      <c r="BP36" s="34"/>
      <c r="BQ36" s="34"/>
      <c r="BR36" s="89"/>
      <c r="BS36" s="34"/>
      <c r="BT36" s="34"/>
      <c r="BU36" s="89"/>
      <c r="BV36" s="34"/>
      <c r="BW36" s="34"/>
      <c r="BX36" s="89"/>
      <c r="BY36" s="34"/>
      <c r="BZ36" s="34"/>
      <c r="CA36" s="89"/>
      <c r="CB36" s="34"/>
      <c r="CC36" s="34"/>
      <c r="CD36" s="89"/>
      <c r="CE36" s="34"/>
      <c r="CF36" s="34"/>
      <c r="CG36" s="89"/>
      <c r="CH36" s="38"/>
      <c r="CI36" s="38"/>
      <c r="CJ36" s="89"/>
      <c r="CK36" s="38"/>
      <c r="CL36" s="38"/>
      <c r="CM36" s="89"/>
      <c r="CN36" s="34"/>
      <c r="CP36" s="89">
        <f t="shared" si="0"/>
        <v>0</v>
      </c>
      <c r="CQ36" s="34"/>
      <c r="CR36" s="34"/>
      <c r="CS36" s="89"/>
      <c r="CV36" s="89"/>
      <c r="DB36" s="90"/>
      <c r="DE36" s="90"/>
      <c r="DH36" s="90"/>
    </row>
    <row r="37" spans="1:112" ht="12.75" hidden="1" customHeight="1" x14ac:dyDescent="0.55000000000000004">
      <c r="A37" s="1" t="s">
        <v>55</v>
      </c>
      <c r="B37" s="2">
        <v>69</v>
      </c>
      <c r="C37" s="2">
        <v>140</v>
      </c>
      <c r="D37" s="2">
        <v>209</v>
      </c>
      <c r="E37" s="2">
        <v>55</v>
      </c>
      <c r="F37" s="2">
        <v>50</v>
      </c>
      <c r="G37" s="2">
        <v>105</v>
      </c>
      <c r="H37" s="2">
        <v>33</v>
      </c>
      <c r="I37" s="2">
        <v>66</v>
      </c>
      <c r="L37" s="2" t="s">
        <v>51</v>
      </c>
      <c r="O37" s="2" t="s">
        <v>51</v>
      </c>
      <c r="R37" s="2" t="s">
        <v>51</v>
      </c>
      <c r="U37" s="2" t="s">
        <v>51</v>
      </c>
      <c r="X37" s="2" t="s">
        <v>51</v>
      </c>
      <c r="AA37" s="2" t="s">
        <v>51</v>
      </c>
      <c r="AD37" s="2" t="s">
        <v>51</v>
      </c>
      <c r="AG37" s="2" t="s">
        <v>51</v>
      </c>
      <c r="AN37" s="2" t="s">
        <v>51</v>
      </c>
      <c r="AX37" s="48">
        <v>1539</v>
      </c>
      <c r="AY37" s="48">
        <v>2564</v>
      </c>
      <c r="AZ37" s="49">
        <f>SUM(AX37:AY37)</f>
        <v>4103</v>
      </c>
      <c r="BA37" s="48">
        <v>1539</v>
      </c>
      <c r="BB37" s="48">
        <v>2564</v>
      </c>
      <c r="BC37" s="49">
        <f>SUM(BA37:BB37)</f>
        <v>4103</v>
      </c>
      <c r="BP37" s="34"/>
      <c r="BQ37" s="34"/>
      <c r="BR37" s="89"/>
      <c r="BS37" s="34"/>
      <c r="BT37" s="34"/>
      <c r="BU37" s="89"/>
      <c r="BV37" s="34"/>
      <c r="BW37" s="34"/>
      <c r="BX37" s="89"/>
      <c r="BY37" s="34"/>
      <c r="BZ37" s="34"/>
      <c r="CA37" s="89"/>
      <c r="CB37" s="34"/>
      <c r="CC37" s="34"/>
      <c r="CD37" s="89"/>
      <c r="CE37" s="34"/>
      <c r="CF37" s="34"/>
      <c r="CG37" s="89"/>
      <c r="CH37" s="38"/>
      <c r="CI37" s="38"/>
      <c r="CJ37" s="89"/>
      <c r="CK37" s="38"/>
      <c r="CL37" s="38"/>
      <c r="CM37" s="89"/>
      <c r="CN37" s="34"/>
      <c r="CP37" s="89">
        <f t="shared" si="0"/>
        <v>0</v>
      </c>
      <c r="CQ37" s="34"/>
      <c r="CR37" s="34"/>
      <c r="CS37" s="89"/>
      <c r="CV37" s="89"/>
      <c r="DB37" s="90"/>
      <c r="DE37" s="90"/>
      <c r="DH37" s="90"/>
    </row>
    <row r="38" spans="1:112" ht="12.75" hidden="1" customHeight="1" x14ac:dyDescent="0.55000000000000004">
      <c r="A38" s="1" t="s">
        <v>57</v>
      </c>
      <c r="B38" s="2">
        <v>39</v>
      </c>
      <c r="C38" s="2">
        <v>98</v>
      </c>
      <c r="D38" s="2">
        <v>137</v>
      </c>
      <c r="E38" s="2">
        <v>20</v>
      </c>
      <c r="F38" s="2">
        <v>26</v>
      </c>
      <c r="G38" s="2">
        <v>46</v>
      </c>
      <c r="H38" s="2">
        <v>17</v>
      </c>
      <c r="I38" s="2">
        <v>38</v>
      </c>
      <c r="L38" s="2" t="s">
        <v>51</v>
      </c>
      <c r="O38" s="2" t="s">
        <v>51</v>
      </c>
      <c r="R38" s="2" t="s">
        <v>51</v>
      </c>
      <c r="U38" s="2" t="s">
        <v>51</v>
      </c>
      <c r="X38" s="2" t="s">
        <v>51</v>
      </c>
      <c r="AA38" s="2" t="s">
        <v>51</v>
      </c>
      <c r="AD38" s="2" t="s">
        <v>51</v>
      </c>
      <c r="AG38" s="2" t="s">
        <v>51</v>
      </c>
      <c r="AN38" s="2" t="s">
        <v>51</v>
      </c>
      <c r="AX38" s="48">
        <v>701</v>
      </c>
      <c r="AY38" s="48">
        <v>1542</v>
      </c>
      <c r="AZ38" s="49">
        <f>SUM(AX38:AY38)</f>
        <v>2243</v>
      </c>
      <c r="BA38" s="48">
        <v>701</v>
      </c>
      <c r="BB38" s="48">
        <v>1542</v>
      </c>
      <c r="BC38" s="49">
        <f>SUM(BA38:BB38)</f>
        <v>2243</v>
      </c>
      <c r="BP38" s="34"/>
      <c r="BQ38" s="34"/>
      <c r="BR38" s="89"/>
      <c r="BS38" s="34"/>
      <c r="BT38" s="34"/>
      <c r="BU38" s="89"/>
      <c r="BV38" s="34"/>
      <c r="BW38" s="34"/>
      <c r="BX38" s="89"/>
      <c r="BY38" s="34"/>
      <c r="BZ38" s="34"/>
      <c r="CA38" s="89"/>
      <c r="CB38" s="34"/>
      <c r="CC38" s="34"/>
      <c r="CD38" s="89"/>
      <c r="CE38" s="34"/>
      <c r="CF38" s="34"/>
      <c r="CG38" s="89"/>
      <c r="CH38" s="38"/>
      <c r="CI38" s="38"/>
      <c r="CJ38" s="89"/>
      <c r="CK38" s="38"/>
      <c r="CL38" s="38"/>
      <c r="CM38" s="89"/>
      <c r="CN38" s="34"/>
      <c r="CP38" s="89">
        <f t="shared" si="0"/>
        <v>0</v>
      </c>
      <c r="CQ38" s="34"/>
      <c r="CR38" s="34"/>
      <c r="CS38" s="89"/>
      <c r="CV38" s="89"/>
      <c r="DB38" s="90"/>
      <c r="DE38" s="90"/>
      <c r="DH38" s="90"/>
    </row>
    <row r="39" spans="1:112" ht="12.75" hidden="1" customHeight="1" x14ac:dyDescent="0.55000000000000004">
      <c r="A39" s="1" t="s">
        <v>59</v>
      </c>
      <c r="B39" s="2">
        <v>0.56521739130434778</v>
      </c>
      <c r="C39" s="2">
        <v>0.7</v>
      </c>
      <c r="D39" s="2">
        <v>0.65550239234449759</v>
      </c>
      <c r="E39" s="2">
        <v>0.36363636363636365</v>
      </c>
      <c r="F39" s="2">
        <v>0.52</v>
      </c>
      <c r="G39" s="2">
        <v>0.43809523809523809</v>
      </c>
      <c r="H39" s="2">
        <v>0.51515151515151514</v>
      </c>
      <c r="I39" s="2">
        <v>0.5757575757575758</v>
      </c>
      <c r="J39" s="2" t="s">
        <v>51</v>
      </c>
      <c r="K39" s="2" t="s">
        <v>51</v>
      </c>
      <c r="L39" s="2" t="s">
        <v>51</v>
      </c>
      <c r="M39" s="2" t="s">
        <v>51</v>
      </c>
      <c r="N39" s="2" t="s">
        <v>51</v>
      </c>
      <c r="O39" s="2" t="s">
        <v>51</v>
      </c>
      <c r="P39" s="2" t="s">
        <v>51</v>
      </c>
      <c r="Q39" s="2" t="s">
        <v>51</v>
      </c>
      <c r="R39" s="2" t="s">
        <v>51</v>
      </c>
      <c r="S39" s="2" t="s">
        <v>51</v>
      </c>
      <c r="T39" s="2" t="s">
        <v>51</v>
      </c>
      <c r="U39" s="2" t="s">
        <v>51</v>
      </c>
      <c r="V39" s="2" t="s">
        <v>51</v>
      </c>
      <c r="W39" s="2" t="s">
        <v>51</v>
      </c>
      <c r="X39" s="2" t="s">
        <v>51</v>
      </c>
      <c r="Y39" s="2" t="s">
        <v>51</v>
      </c>
      <c r="Z39" s="2" t="s">
        <v>51</v>
      </c>
      <c r="AA39" s="2" t="s">
        <v>51</v>
      </c>
      <c r="AB39" s="2" t="s">
        <v>51</v>
      </c>
      <c r="AC39" s="2" t="s">
        <v>51</v>
      </c>
      <c r="AD39" s="2" t="s">
        <v>51</v>
      </c>
      <c r="AE39" s="2" t="s">
        <v>51</v>
      </c>
      <c r="AF39" s="2" t="s">
        <v>51</v>
      </c>
      <c r="AG39" s="2" t="s">
        <v>51</v>
      </c>
      <c r="AL39" s="2" t="s">
        <v>51</v>
      </c>
      <c r="AM39" s="2" t="s">
        <v>51</v>
      </c>
      <c r="AN39" s="2" t="s">
        <v>51</v>
      </c>
      <c r="AX39" s="42">
        <v>0.45500000000000002</v>
      </c>
      <c r="AY39" s="42">
        <v>0.60099999999999998</v>
      </c>
      <c r="AZ39" s="50">
        <v>0.54700000000000004</v>
      </c>
      <c r="BA39" s="42">
        <v>0.45500000000000002</v>
      </c>
      <c r="BB39" s="42">
        <v>0.60099999999999998</v>
      </c>
      <c r="BC39" s="50">
        <v>0.54700000000000004</v>
      </c>
      <c r="BP39" s="34"/>
      <c r="BQ39" s="34"/>
      <c r="BR39" s="89"/>
      <c r="BS39" s="34"/>
      <c r="BT39" s="34"/>
      <c r="BU39" s="89"/>
      <c r="BV39" s="34"/>
      <c r="BW39" s="34"/>
      <c r="BX39" s="89"/>
      <c r="BY39" s="34"/>
      <c r="BZ39" s="34"/>
      <c r="CA39" s="89"/>
      <c r="CB39" s="34"/>
      <c r="CC39" s="34"/>
      <c r="CD39" s="89"/>
      <c r="CE39" s="34"/>
      <c r="CF39" s="34"/>
      <c r="CG39" s="89"/>
      <c r="CH39" s="38"/>
      <c r="CI39" s="38"/>
      <c r="CJ39" s="89"/>
      <c r="CK39" s="38"/>
      <c r="CL39" s="38"/>
      <c r="CM39" s="89"/>
      <c r="CN39" s="34"/>
      <c r="CP39" s="89">
        <f t="shared" si="0"/>
        <v>0</v>
      </c>
      <c r="CQ39" s="34"/>
      <c r="CR39" s="34"/>
      <c r="CS39" s="89"/>
      <c r="CV39" s="89"/>
      <c r="DB39" s="90"/>
      <c r="DE39" s="90"/>
      <c r="DH39" s="90"/>
    </row>
    <row r="40" spans="1:112" ht="12.75" hidden="1" customHeight="1" x14ac:dyDescent="0.55000000000000004">
      <c r="BP40" s="34"/>
      <c r="BQ40" s="34"/>
      <c r="BR40" s="89"/>
      <c r="BS40" s="34"/>
      <c r="BT40" s="34"/>
      <c r="BU40" s="89"/>
      <c r="BV40" s="34"/>
      <c r="BW40" s="34"/>
      <c r="BX40" s="89"/>
      <c r="BY40" s="34"/>
      <c r="BZ40" s="34"/>
      <c r="CA40" s="89"/>
      <c r="CB40" s="34"/>
      <c r="CC40" s="34"/>
      <c r="CD40" s="89"/>
      <c r="CE40" s="34"/>
      <c r="CF40" s="34"/>
      <c r="CG40" s="89"/>
      <c r="CH40" s="38"/>
      <c r="CI40" s="38"/>
      <c r="CJ40" s="89"/>
      <c r="CK40" s="38"/>
      <c r="CL40" s="38"/>
      <c r="CM40" s="89"/>
      <c r="CN40" s="34"/>
      <c r="CP40" s="89">
        <f t="shared" si="0"/>
        <v>0</v>
      </c>
      <c r="CQ40" s="34"/>
      <c r="CR40" s="34"/>
      <c r="CS40" s="89"/>
      <c r="CV40" s="89"/>
      <c r="DB40" s="90"/>
      <c r="DE40" s="90"/>
      <c r="DH40" s="90"/>
    </row>
    <row r="41" spans="1:112" ht="12.75" hidden="1" customHeight="1" x14ac:dyDescent="0.55000000000000004">
      <c r="BP41" s="34"/>
      <c r="BQ41" s="34"/>
      <c r="BR41" s="89"/>
      <c r="BS41" s="34"/>
      <c r="BT41" s="34"/>
      <c r="BU41" s="89"/>
      <c r="BV41" s="34"/>
      <c r="BW41" s="34"/>
      <c r="BX41" s="89"/>
      <c r="BY41" s="34"/>
      <c r="BZ41" s="34"/>
      <c r="CA41" s="89"/>
      <c r="CB41" s="34"/>
      <c r="CC41" s="34"/>
      <c r="CD41" s="89"/>
      <c r="CE41" s="34"/>
      <c r="CF41" s="34"/>
      <c r="CG41" s="89"/>
      <c r="CH41" s="38"/>
      <c r="CI41" s="38"/>
      <c r="CJ41" s="89"/>
      <c r="CK41" s="38"/>
      <c r="CL41" s="38"/>
      <c r="CM41" s="89"/>
      <c r="CN41" s="34"/>
      <c r="CP41" s="89">
        <f t="shared" si="0"/>
        <v>0</v>
      </c>
      <c r="CQ41" s="34"/>
      <c r="CR41" s="34"/>
      <c r="CS41" s="89"/>
      <c r="CV41" s="89"/>
      <c r="DB41" s="90"/>
      <c r="DE41" s="90"/>
      <c r="DH41" s="90"/>
    </row>
    <row r="42" spans="1:112" ht="15.6" x14ac:dyDescent="0.6">
      <c r="A42" s="17" t="s">
        <v>74</v>
      </c>
      <c r="AX42" s="31"/>
      <c r="AY42" s="31"/>
      <c r="AZ42" s="31"/>
      <c r="BA42" s="31"/>
      <c r="BB42" s="31"/>
      <c r="BC42" s="31"/>
      <c r="BD42" s="36"/>
      <c r="BF42" s="36"/>
      <c r="BP42" s="34"/>
      <c r="BQ42" s="34"/>
      <c r="BR42" s="89"/>
      <c r="BS42" s="34"/>
      <c r="BT42" s="34"/>
      <c r="BU42" s="89"/>
      <c r="BV42" s="34"/>
      <c r="BW42" s="34"/>
      <c r="BX42" s="89"/>
      <c r="BY42" s="34"/>
      <c r="BZ42" s="34"/>
      <c r="CA42" s="89"/>
      <c r="CB42" s="34"/>
      <c r="CC42" s="34"/>
      <c r="CD42" s="89"/>
      <c r="CE42" s="34"/>
      <c r="CF42" s="34"/>
      <c r="CG42" s="89"/>
      <c r="CH42" s="38"/>
      <c r="CI42" s="38"/>
      <c r="CJ42" s="89"/>
      <c r="CK42" s="38"/>
      <c r="CL42" s="38"/>
      <c r="CM42" s="89"/>
      <c r="CN42" s="34"/>
      <c r="CQ42" s="34"/>
      <c r="CR42" s="34"/>
      <c r="CS42" s="89"/>
      <c r="CV42" s="89"/>
      <c r="DB42" s="90"/>
      <c r="DE42" s="90"/>
      <c r="DH42" s="90"/>
    </row>
    <row r="43" spans="1:112" x14ac:dyDescent="0.55000000000000004">
      <c r="A43" s="1" t="s">
        <v>53</v>
      </c>
      <c r="B43" s="2">
        <v>84</v>
      </c>
      <c r="C43" s="2">
        <v>199</v>
      </c>
      <c r="D43" s="2">
        <v>283</v>
      </c>
      <c r="E43" s="2">
        <v>54</v>
      </c>
      <c r="F43" s="2">
        <v>195</v>
      </c>
      <c r="G43" s="2">
        <v>249</v>
      </c>
      <c r="H43" s="2">
        <v>87</v>
      </c>
      <c r="I43" s="2">
        <v>262</v>
      </c>
      <c r="J43" s="2">
        <v>89</v>
      </c>
      <c r="K43" s="2">
        <v>264</v>
      </c>
      <c r="L43" s="2">
        <v>353</v>
      </c>
      <c r="M43" s="2">
        <v>80</v>
      </c>
      <c r="N43" s="2">
        <v>204</v>
      </c>
      <c r="O43" s="2">
        <v>284</v>
      </c>
      <c r="P43" s="2">
        <v>82</v>
      </c>
      <c r="Q43" s="2">
        <v>207</v>
      </c>
      <c r="R43" s="2">
        <v>289</v>
      </c>
      <c r="S43" s="2">
        <v>82</v>
      </c>
      <c r="T43" s="2">
        <v>234</v>
      </c>
      <c r="U43" s="2">
        <v>316</v>
      </c>
      <c r="V43" s="2">
        <v>83</v>
      </c>
      <c r="W43" s="2">
        <v>231</v>
      </c>
      <c r="X43" s="2">
        <v>314</v>
      </c>
      <c r="Y43" s="2">
        <v>76</v>
      </c>
      <c r="Z43" s="2">
        <v>169</v>
      </c>
      <c r="AA43" s="33">
        <v>245</v>
      </c>
      <c r="AB43" s="36">
        <v>63</v>
      </c>
      <c r="AC43" s="36">
        <v>220</v>
      </c>
      <c r="AD43" s="37">
        <v>283</v>
      </c>
      <c r="AE43" s="36">
        <v>76</v>
      </c>
      <c r="AF43" s="36">
        <v>217</v>
      </c>
      <c r="AG43" s="37">
        <v>293</v>
      </c>
      <c r="AH43" s="36">
        <v>56</v>
      </c>
      <c r="AI43" s="36">
        <v>214</v>
      </c>
      <c r="AJ43" s="37">
        <v>270</v>
      </c>
      <c r="AK43" s="36"/>
      <c r="AL43" s="36"/>
      <c r="AM43" s="36"/>
      <c r="AN43" s="36">
        <v>0</v>
      </c>
      <c r="AO43" s="36"/>
      <c r="AP43" s="36"/>
      <c r="AQ43" s="36"/>
      <c r="AR43" s="36">
        <v>53</v>
      </c>
      <c r="AS43" s="36">
        <v>173</v>
      </c>
      <c r="AT43" s="37">
        <f>SUM(AR43:AS43)</f>
        <v>226</v>
      </c>
      <c r="AU43" s="36">
        <v>106</v>
      </c>
      <c r="AV43" s="36">
        <v>134</v>
      </c>
      <c r="AW43" s="37">
        <f>SUM(AU43:AV43)</f>
        <v>240</v>
      </c>
      <c r="AX43" s="7">
        <v>116</v>
      </c>
      <c r="AY43" s="7">
        <v>149</v>
      </c>
      <c r="AZ43" s="8">
        <f>SUM(AX43:AY43)</f>
        <v>265</v>
      </c>
      <c r="BA43" s="7">
        <v>98</v>
      </c>
      <c r="BB43" s="7">
        <v>155</v>
      </c>
      <c r="BC43" s="8">
        <f>SUM(BA43:BB43)</f>
        <v>253</v>
      </c>
      <c r="BD43" s="2">
        <v>111</v>
      </c>
      <c r="BE43" s="2">
        <v>126</v>
      </c>
      <c r="BF43" s="33">
        <f>SUM(BE43,BD43)</f>
        <v>237</v>
      </c>
      <c r="BG43" s="2">
        <v>79</v>
      </c>
      <c r="BH43" s="2">
        <v>124</v>
      </c>
      <c r="BI43" s="33">
        <f>SUM(BH43,BG43)</f>
        <v>203</v>
      </c>
      <c r="BJ43" s="33"/>
      <c r="BK43" s="33"/>
      <c r="BP43" s="34"/>
      <c r="BQ43" s="34"/>
      <c r="BR43" s="89"/>
      <c r="BS43" s="34"/>
      <c r="BT43" s="34"/>
      <c r="BU43" s="89"/>
      <c r="BV43" s="38">
        <v>6</v>
      </c>
      <c r="BW43" s="38">
        <v>17</v>
      </c>
      <c r="BX43" s="90">
        <f>SUM(BV43,BW43)</f>
        <v>23</v>
      </c>
      <c r="BY43" s="38">
        <v>103</v>
      </c>
      <c r="BZ43" s="38">
        <v>32</v>
      </c>
      <c r="CA43" s="90">
        <f>SUM(BY43,BZ43)</f>
        <v>135</v>
      </c>
      <c r="CB43" s="34">
        <v>170</v>
      </c>
      <c r="CC43" s="34">
        <v>100</v>
      </c>
      <c r="CD43" s="90">
        <f>SUM(CB43,CC43)</f>
        <v>270</v>
      </c>
      <c r="CE43" s="34">
        <v>170</v>
      </c>
      <c r="CF43" s="34">
        <v>92</v>
      </c>
      <c r="CG43" s="90">
        <f>SUM(CE43,CF43)</f>
        <v>262</v>
      </c>
      <c r="CH43" s="38">
        <v>156</v>
      </c>
      <c r="CI43" s="38">
        <v>89</v>
      </c>
      <c r="CJ43" s="90">
        <f>SUM(CH43,CI43)</f>
        <v>245</v>
      </c>
      <c r="CK43" s="38">
        <v>186</v>
      </c>
      <c r="CL43" s="38">
        <v>81</v>
      </c>
      <c r="CM43" s="90">
        <f>SUM(CK43,CL43)</f>
        <v>267</v>
      </c>
      <c r="CN43" s="38">
        <v>199</v>
      </c>
      <c r="CO43" s="38">
        <v>65</v>
      </c>
      <c r="CP43" s="89">
        <f t="shared" si="0"/>
        <v>264</v>
      </c>
      <c r="CQ43" s="34">
        <v>241</v>
      </c>
      <c r="CR43" s="34">
        <v>73</v>
      </c>
      <c r="CS43" s="89">
        <f>CQ43+CR43</f>
        <v>314</v>
      </c>
      <c r="CT43" s="111">
        <v>321</v>
      </c>
      <c r="CU43" s="111">
        <v>79</v>
      </c>
      <c r="CV43" s="90">
        <f>CT43+CU43</f>
        <v>400</v>
      </c>
      <c r="CW43" s="113">
        <v>468</v>
      </c>
      <c r="CX43" s="113">
        <v>73</v>
      </c>
      <c r="CY43" s="114">
        <v>541</v>
      </c>
      <c r="CZ43" s="34">
        <v>462</v>
      </c>
      <c r="DA43" s="34">
        <v>73</v>
      </c>
      <c r="DB43" s="90">
        <f>SUM(CZ43:DA43)</f>
        <v>535</v>
      </c>
      <c r="DC43" s="34">
        <v>517</v>
      </c>
      <c r="DD43" s="34">
        <v>114</v>
      </c>
      <c r="DE43" s="90">
        <f>SUM(DC43:DD43)</f>
        <v>631</v>
      </c>
      <c r="DF43" s="126">
        <v>629</v>
      </c>
      <c r="DG43" s="126">
        <v>147</v>
      </c>
      <c r="DH43" s="90">
        <f>SUM(DF43:DG43)</f>
        <v>776</v>
      </c>
    </row>
    <row r="44" spans="1:112" x14ac:dyDescent="0.55000000000000004">
      <c r="A44" s="1" t="s">
        <v>55</v>
      </c>
      <c r="B44" s="2">
        <v>81</v>
      </c>
      <c r="C44" s="2">
        <v>195</v>
      </c>
      <c r="D44" s="2">
        <v>276</v>
      </c>
      <c r="E44" s="2">
        <v>48</v>
      </c>
      <c r="F44" s="2">
        <v>158</v>
      </c>
      <c r="G44" s="2">
        <v>206</v>
      </c>
      <c r="H44" s="2">
        <v>82</v>
      </c>
      <c r="I44" s="2">
        <v>240</v>
      </c>
      <c r="J44" s="2">
        <v>82</v>
      </c>
      <c r="K44" s="2">
        <v>244</v>
      </c>
      <c r="L44" s="2">
        <v>326</v>
      </c>
      <c r="M44" s="2">
        <v>72</v>
      </c>
      <c r="N44" s="2">
        <v>191</v>
      </c>
      <c r="O44" s="2">
        <v>263</v>
      </c>
      <c r="P44" s="2">
        <v>75</v>
      </c>
      <c r="Q44" s="2">
        <v>199</v>
      </c>
      <c r="R44" s="2">
        <v>274</v>
      </c>
      <c r="S44" s="2">
        <v>74</v>
      </c>
      <c r="T44" s="2">
        <v>213</v>
      </c>
      <c r="U44" s="2">
        <v>287</v>
      </c>
      <c r="V44" s="2">
        <v>72</v>
      </c>
      <c r="W44" s="2">
        <v>221</v>
      </c>
      <c r="X44" s="2">
        <v>293</v>
      </c>
      <c r="Y44" s="2">
        <v>64</v>
      </c>
      <c r="Z44" s="2">
        <v>151</v>
      </c>
      <c r="AA44" s="33">
        <v>215</v>
      </c>
      <c r="AB44" s="36">
        <v>54</v>
      </c>
      <c r="AC44" s="36">
        <v>212</v>
      </c>
      <c r="AD44" s="37">
        <v>266</v>
      </c>
      <c r="AE44" s="36">
        <v>61</v>
      </c>
      <c r="AF44" s="36">
        <v>191</v>
      </c>
      <c r="AG44" s="37">
        <v>252</v>
      </c>
      <c r="AH44" s="36">
        <v>34</v>
      </c>
      <c r="AI44" s="36">
        <v>184</v>
      </c>
      <c r="AJ44" s="37">
        <v>218</v>
      </c>
      <c r="AK44" s="36"/>
      <c r="AL44" s="36"/>
      <c r="AM44" s="36"/>
      <c r="AN44" s="36">
        <v>0</v>
      </c>
      <c r="AO44" s="36"/>
      <c r="AP44" s="36"/>
      <c r="AQ44" s="36"/>
      <c r="AR44" s="36">
        <v>29</v>
      </c>
      <c r="AS44" s="36">
        <v>145</v>
      </c>
      <c r="AT44" s="37">
        <f>SUM(AR44:AS44)</f>
        <v>174</v>
      </c>
      <c r="AU44" s="36">
        <v>51</v>
      </c>
      <c r="AV44" s="36">
        <v>119</v>
      </c>
      <c r="AW44" s="37">
        <f>SUM(AU44:AV44)</f>
        <v>170</v>
      </c>
      <c r="AX44" s="7">
        <v>57</v>
      </c>
      <c r="AY44" s="7">
        <v>122</v>
      </c>
      <c r="AZ44" s="8">
        <f>SUM(AX44:AY44)</f>
        <v>179</v>
      </c>
      <c r="BA44" s="7">
        <v>48</v>
      </c>
      <c r="BB44" s="7">
        <v>127</v>
      </c>
      <c r="BC44" s="8">
        <f>SUM(BA44:BB44)</f>
        <v>175</v>
      </c>
      <c r="BD44" s="2">
        <v>55</v>
      </c>
      <c r="BE44" s="2">
        <v>109</v>
      </c>
      <c r="BF44" s="33">
        <f>SUM(BE44,BD44)</f>
        <v>164</v>
      </c>
      <c r="BG44" s="2">
        <v>32</v>
      </c>
      <c r="BH44" s="2">
        <v>89</v>
      </c>
      <c r="BI44" s="33">
        <f>SUM(BH44,BG44)</f>
        <v>121</v>
      </c>
      <c r="BJ44" s="33"/>
      <c r="BK44" s="33"/>
      <c r="BP44" s="34"/>
      <c r="BQ44" s="34"/>
      <c r="BR44" s="89"/>
      <c r="BS44" s="34"/>
      <c r="BT44" s="34"/>
      <c r="BU44" s="89"/>
      <c r="BV44" s="38">
        <v>2</v>
      </c>
      <c r="BW44" s="38">
        <v>15</v>
      </c>
      <c r="BX44" s="90">
        <f>SUM(BV44,BW44)</f>
        <v>17</v>
      </c>
      <c r="BY44" s="38">
        <v>47</v>
      </c>
      <c r="BZ44" s="38">
        <v>24</v>
      </c>
      <c r="CA44" s="90">
        <f>SUM(BY44,BZ44)</f>
        <v>71</v>
      </c>
      <c r="CB44" s="34">
        <v>105</v>
      </c>
      <c r="CC44" s="34">
        <v>88</v>
      </c>
      <c r="CD44" s="90">
        <f>SUM(CB44,CC44)</f>
        <v>193</v>
      </c>
      <c r="CE44" s="34">
        <v>95</v>
      </c>
      <c r="CF44" s="34">
        <v>82</v>
      </c>
      <c r="CG44" s="90">
        <f>SUM(CE44,CF44)</f>
        <v>177</v>
      </c>
      <c r="CH44" s="38">
        <v>80</v>
      </c>
      <c r="CI44" s="38">
        <v>69</v>
      </c>
      <c r="CJ44" s="90">
        <f>SUM(CH44,CI44)</f>
        <v>149</v>
      </c>
      <c r="CK44" s="38">
        <v>105</v>
      </c>
      <c r="CL44" s="38">
        <v>73</v>
      </c>
      <c r="CM44" s="90">
        <f>SUM(CK44,CL44)</f>
        <v>178</v>
      </c>
      <c r="CN44" s="38">
        <v>124</v>
      </c>
      <c r="CO44" s="38">
        <v>55</v>
      </c>
      <c r="CP44" s="89">
        <f t="shared" si="0"/>
        <v>179</v>
      </c>
      <c r="CQ44" s="34">
        <v>154</v>
      </c>
      <c r="CR44" s="34">
        <v>65</v>
      </c>
      <c r="CS44" s="89">
        <f>CQ44+CR44</f>
        <v>219</v>
      </c>
      <c r="CT44" s="111">
        <v>211</v>
      </c>
      <c r="CU44" s="111">
        <v>74</v>
      </c>
      <c r="CV44" s="90">
        <f>CT44+CU44</f>
        <v>285</v>
      </c>
      <c r="CW44" s="113">
        <v>330</v>
      </c>
      <c r="CX44" s="113">
        <v>67</v>
      </c>
      <c r="CY44" s="114">
        <v>397</v>
      </c>
      <c r="CZ44" s="34">
        <v>329</v>
      </c>
      <c r="DA44" s="34">
        <v>67</v>
      </c>
      <c r="DB44" s="90">
        <f>SUM(CZ44:DA44)</f>
        <v>396</v>
      </c>
      <c r="DC44" s="34">
        <v>362</v>
      </c>
      <c r="DD44" s="34">
        <v>104</v>
      </c>
      <c r="DE44" s="90">
        <f>SUM(DC44:DD44)</f>
        <v>466</v>
      </c>
      <c r="DF44" s="126">
        <v>473</v>
      </c>
      <c r="DG44" s="126">
        <v>133</v>
      </c>
      <c r="DH44" s="90">
        <f>SUM(DF44:DG44)</f>
        <v>606</v>
      </c>
    </row>
    <row r="45" spans="1:112" x14ac:dyDescent="0.55000000000000004">
      <c r="A45" s="1" t="s">
        <v>57</v>
      </c>
      <c r="B45" s="2">
        <v>64</v>
      </c>
      <c r="C45" s="2">
        <v>152</v>
      </c>
      <c r="D45" s="2">
        <v>216</v>
      </c>
      <c r="E45" s="2">
        <v>35</v>
      </c>
      <c r="F45" s="2">
        <v>114</v>
      </c>
      <c r="G45" s="2">
        <v>149</v>
      </c>
      <c r="H45" s="2">
        <v>54</v>
      </c>
      <c r="I45" s="2">
        <v>214</v>
      </c>
      <c r="J45" s="2">
        <v>61</v>
      </c>
      <c r="K45" s="2">
        <v>182</v>
      </c>
      <c r="L45" s="2">
        <v>243</v>
      </c>
      <c r="M45" s="2">
        <v>53</v>
      </c>
      <c r="N45" s="2">
        <v>157</v>
      </c>
      <c r="O45" s="2">
        <v>210</v>
      </c>
      <c r="P45" s="2">
        <v>59</v>
      </c>
      <c r="Q45" s="2">
        <v>156</v>
      </c>
      <c r="R45" s="2">
        <v>215</v>
      </c>
      <c r="S45" s="2">
        <v>59</v>
      </c>
      <c r="T45" s="2">
        <v>155</v>
      </c>
      <c r="U45" s="2">
        <v>214</v>
      </c>
      <c r="V45" s="2">
        <v>59</v>
      </c>
      <c r="W45" s="2">
        <v>172</v>
      </c>
      <c r="X45" s="2">
        <v>231</v>
      </c>
      <c r="Y45" s="2">
        <v>46</v>
      </c>
      <c r="Z45" s="2">
        <v>111</v>
      </c>
      <c r="AA45" s="33">
        <v>157</v>
      </c>
      <c r="AB45" s="36">
        <v>37</v>
      </c>
      <c r="AC45" s="36">
        <v>157</v>
      </c>
      <c r="AD45" s="37">
        <v>194</v>
      </c>
      <c r="AE45" s="36">
        <v>48</v>
      </c>
      <c r="AF45" s="36">
        <v>125</v>
      </c>
      <c r="AG45" s="37">
        <v>173</v>
      </c>
      <c r="AH45" s="36">
        <v>26</v>
      </c>
      <c r="AI45" s="36">
        <v>138</v>
      </c>
      <c r="AJ45" s="37">
        <v>164</v>
      </c>
      <c r="AK45" s="36"/>
      <c r="AL45" s="36"/>
      <c r="AM45" s="36"/>
      <c r="AN45" s="36">
        <v>0</v>
      </c>
      <c r="AO45" s="36"/>
      <c r="AP45" s="36"/>
      <c r="AQ45" s="36"/>
      <c r="AR45" s="36">
        <v>16</v>
      </c>
      <c r="AS45" s="36">
        <v>96</v>
      </c>
      <c r="AT45" s="37">
        <f>SUM(AR45:AS45)</f>
        <v>112</v>
      </c>
      <c r="AU45" s="36">
        <v>25</v>
      </c>
      <c r="AV45" s="36">
        <v>77</v>
      </c>
      <c r="AW45" s="37">
        <f>SUM(AU45:AV45)</f>
        <v>102</v>
      </c>
      <c r="AX45" s="7">
        <v>27</v>
      </c>
      <c r="AY45" s="7">
        <v>86</v>
      </c>
      <c r="AZ45" s="8">
        <f>SUM(AX45:AY45)</f>
        <v>113</v>
      </c>
      <c r="BA45" s="7">
        <v>19</v>
      </c>
      <c r="BB45" s="7">
        <v>87</v>
      </c>
      <c r="BC45" s="8">
        <f>SUM(BA45:BB45)</f>
        <v>106</v>
      </c>
      <c r="BD45" s="2">
        <v>21</v>
      </c>
      <c r="BE45" s="2">
        <v>73</v>
      </c>
      <c r="BF45" s="33">
        <f>SUM(BE45,BD45)</f>
        <v>94</v>
      </c>
      <c r="BG45" s="2">
        <v>3</v>
      </c>
      <c r="BH45" s="2">
        <v>60</v>
      </c>
      <c r="BI45" s="33">
        <f>SUM(BH45,BG45)</f>
        <v>63</v>
      </c>
      <c r="BJ45" s="33"/>
      <c r="BK45" s="33"/>
      <c r="BP45" s="34"/>
      <c r="BQ45" s="34"/>
      <c r="BR45" s="89"/>
      <c r="BS45" s="34"/>
      <c r="BT45" s="34"/>
      <c r="BU45" s="89"/>
      <c r="BV45" s="38">
        <v>0</v>
      </c>
      <c r="BW45" s="38">
        <v>11</v>
      </c>
      <c r="BX45" s="90">
        <f>SUM(BV45,BW45)</f>
        <v>11</v>
      </c>
      <c r="BY45" s="38">
        <v>2</v>
      </c>
      <c r="BZ45" s="38">
        <v>16</v>
      </c>
      <c r="CA45" s="90">
        <f>SUM(BY45,BZ45)</f>
        <v>18</v>
      </c>
      <c r="CB45" s="34">
        <v>21</v>
      </c>
      <c r="CC45" s="34">
        <v>55</v>
      </c>
      <c r="CD45" s="90">
        <f>SUM(CB45,CC45)</f>
        <v>76</v>
      </c>
      <c r="CE45" s="34">
        <v>16</v>
      </c>
      <c r="CF45" s="34">
        <v>49</v>
      </c>
      <c r="CG45" s="90">
        <f>SUM(CE45,CF45)</f>
        <v>65</v>
      </c>
      <c r="CH45" s="38">
        <v>12</v>
      </c>
      <c r="CI45" s="38">
        <v>50</v>
      </c>
      <c r="CJ45" s="90">
        <f>SUM(CH45,CI45)</f>
        <v>62</v>
      </c>
      <c r="CK45" s="38">
        <v>13</v>
      </c>
      <c r="CL45" s="38">
        <v>38</v>
      </c>
      <c r="CM45" s="90">
        <f>SUM(CK45,CL45)</f>
        <v>51</v>
      </c>
      <c r="CN45" s="38">
        <v>23</v>
      </c>
      <c r="CO45" s="38">
        <v>28</v>
      </c>
      <c r="CP45" s="89">
        <f t="shared" si="0"/>
        <v>51</v>
      </c>
      <c r="CQ45" s="34">
        <v>35</v>
      </c>
      <c r="CR45" s="34">
        <v>40</v>
      </c>
      <c r="CS45" s="89">
        <f>CQ45+CR45</f>
        <v>75</v>
      </c>
      <c r="CT45" s="111">
        <v>39</v>
      </c>
      <c r="CU45" s="111">
        <v>53</v>
      </c>
      <c r="CV45" s="90">
        <f>CT45+CU45</f>
        <v>92</v>
      </c>
      <c r="CW45" s="113">
        <v>66</v>
      </c>
      <c r="CX45" s="113">
        <v>44</v>
      </c>
      <c r="CY45" s="114">
        <v>110</v>
      </c>
      <c r="CZ45" s="34">
        <v>55</v>
      </c>
      <c r="DA45" s="34">
        <v>37</v>
      </c>
      <c r="DB45" s="90">
        <f>SUM(CZ45:DA45)</f>
        <v>92</v>
      </c>
      <c r="DC45" s="34">
        <v>52</v>
      </c>
      <c r="DD45" s="34">
        <v>42</v>
      </c>
      <c r="DE45" s="90">
        <f>SUM(DC45:DD45)</f>
        <v>94</v>
      </c>
      <c r="DF45" s="126">
        <v>71</v>
      </c>
      <c r="DG45" s="126">
        <v>75</v>
      </c>
      <c r="DH45" s="90">
        <f>SUM(DF45:DG45)</f>
        <v>146</v>
      </c>
    </row>
    <row r="46" spans="1:112" x14ac:dyDescent="0.55000000000000004">
      <c r="A46" s="96" t="s">
        <v>59</v>
      </c>
      <c r="B46" s="54">
        <v>0.79012345679012341</v>
      </c>
      <c r="C46" s="54">
        <v>0.77948717948717949</v>
      </c>
      <c r="D46" s="54">
        <v>0.78260869565217395</v>
      </c>
      <c r="E46" s="54">
        <v>0.72916666666666663</v>
      </c>
      <c r="F46" s="54">
        <v>0.72151898734177211</v>
      </c>
      <c r="G46" s="54">
        <v>0.72330097087378642</v>
      </c>
      <c r="H46" s="54">
        <v>0.65853658536585369</v>
      </c>
      <c r="I46" s="54">
        <v>0.89166666666666672</v>
      </c>
      <c r="J46" s="54">
        <v>0.74390243902439024</v>
      </c>
      <c r="K46" s="54">
        <v>0.74590163934426235</v>
      </c>
      <c r="L46" s="54">
        <v>0.745398773006135</v>
      </c>
      <c r="M46" s="54">
        <v>0.73611111111111116</v>
      </c>
      <c r="N46" s="54">
        <v>0.82198952879581155</v>
      </c>
      <c r="O46" s="54">
        <v>0.79847908745247154</v>
      </c>
      <c r="P46" s="54">
        <v>0.78666666666666663</v>
      </c>
      <c r="Q46" s="54">
        <v>0.7839195979899497</v>
      </c>
      <c r="R46" s="54">
        <v>0.78467153284671531</v>
      </c>
      <c r="S46" s="54">
        <v>0.79729729729729726</v>
      </c>
      <c r="T46" s="54">
        <v>0.72769953051643188</v>
      </c>
      <c r="U46" s="54">
        <v>0.74564459930313587</v>
      </c>
      <c r="V46" s="10">
        <v>0.81944444444444442</v>
      </c>
      <c r="W46" s="10">
        <v>0.77828054298642535</v>
      </c>
      <c r="X46" s="10">
        <v>0.78839590443686003</v>
      </c>
      <c r="Y46" s="10">
        <v>0.71875</v>
      </c>
      <c r="Z46" s="10">
        <v>0.73509933774834435</v>
      </c>
      <c r="AA46" s="11">
        <v>0.73023255813953492</v>
      </c>
      <c r="AB46" s="10">
        <v>0.68518518518518523</v>
      </c>
      <c r="AC46" s="10">
        <v>0.74056603773584906</v>
      </c>
      <c r="AD46" s="11">
        <v>0.72932330827067671</v>
      </c>
      <c r="AE46" s="10">
        <v>0.78688524590163933</v>
      </c>
      <c r="AF46" s="10">
        <v>0.65445026178010468</v>
      </c>
      <c r="AG46" s="11">
        <v>0.68650793650793651</v>
      </c>
      <c r="AH46" s="10">
        <v>0.76470588235294112</v>
      </c>
      <c r="AI46" s="10">
        <v>0.75</v>
      </c>
      <c r="AJ46" s="11">
        <v>0.75229357798165142</v>
      </c>
      <c r="AK46" s="15"/>
      <c r="AL46" s="15" t="e">
        <v>#VALUE!</v>
      </c>
      <c r="AM46" s="15" t="e">
        <v>#VALUE!</v>
      </c>
      <c r="AN46" s="15" t="e">
        <v>#VALUE!</v>
      </c>
      <c r="AO46" s="15"/>
      <c r="AP46" s="15"/>
      <c r="AQ46" s="15"/>
      <c r="AR46" s="10">
        <v>0.55200000000000005</v>
      </c>
      <c r="AS46" s="10">
        <v>0.66200000000000003</v>
      </c>
      <c r="AT46" s="11">
        <v>0.64400000000000002</v>
      </c>
      <c r="AU46" s="10">
        <v>0.49</v>
      </c>
      <c r="AV46" s="10">
        <v>0.64700000000000002</v>
      </c>
      <c r="AW46" s="11">
        <v>0.6</v>
      </c>
      <c r="AX46" s="13">
        <f t="shared" ref="AX46:BI46" si="40">AX45/AX44</f>
        <v>0.47368421052631576</v>
      </c>
      <c r="AY46" s="13">
        <f t="shared" si="40"/>
        <v>0.70491803278688525</v>
      </c>
      <c r="AZ46" s="14">
        <f t="shared" si="40"/>
        <v>0.63128491620111726</v>
      </c>
      <c r="BA46" s="13">
        <f t="shared" si="40"/>
        <v>0.39583333333333331</v>
      </c>
      <c r="BB46" s="13">
        <f t="shared" si="40"/>
        <v>0.68503937007874016</v>
      </c>
      <c r="BC46" s="14">
        <f t="shared" si="40"/>
        <v>0.60571428571428576</v>
      </c>
      <c r="BD46" s="15">
        <f t="shared" si="40"/>
        <v>0.38181818181818183</v>
      </c>
      <c r="BE46" s="15">
        <f t="shared" si="40"/>
        <v>0.66972477064220182</v>
      </c>
      <c r="BF46" s="58">
        <f t="shared" si="40"/>
        <v>0.57317073170731703</v>
      </c>
      <c r="BG46" s="15">
        <f t="shared" si="40"/>
        <v>9.375E-2</v>
      </c>
      <c r="BH46" s="15">
        <f t="shared" si="40"/>
        <v>0.6741573033707865</v>
      </c>
      <c r="BI46" s="58">
        <f t="shared" si="40"/>
        <v>0.52066115702479343</v>
      </c>
      <c r="BJ46" s="58"/>
      <c r="BK46" s="58"/>
      <c r="BL46" s="15"/>
      <c r="BM46" s="15"/>
      <c r="BN46" s="15"/>
      <c r="BO46" s="75"/>
      <c r="BP46" s="59"/>
      <c r="BQ46" s="59"/>
      <c r="BR46" s="80"/>
      <c r="BS46" s="59"/>
      <c r="BT46" s="59"/>
      <c r="BU46" s="80"/>
      <c r="BV46" s="59">
        <v>0</v>
      </c>
      <c r="BW46" s="59">
        <f>BW45/BW44</f>
        <v>0.73333333333333328</v>
      </c>
      <c r="BX46" s="80">
        <f>BX45/BX44</f>
        <v>0.6470588235294118</v>
      </c>
      <c r="BY46" s="59">
        <f>BY45/BY44</f>
        <v>4.2553191489361701E-2</v>
      </c>
      <c r="BZ46" s="59">
        <f>BZ45/BZ44</f>
        <v>0.66666666666666663</v>
      </c>
      <c r="CA46" s="80">
        <f>CA45/CA44</f>
        <v>0.25352112676056338</v>
      </c>
      <c r="CB46" s="59">
        <v>0.2</v>
      </c>
      <c r="CC46" s="59">
        <v>0.625</v>
      </c>
      <c r="CD46" s="80">
        <f t="shared" ref="CD46:CJ46" si="41">CD45/CD44</f>
        <v>0.39378238341968913</v>
      </c>
      <c r="CE46" s="59">
        <f t="shared" si="41"/>
        <v>0.16842105263157894</v>
      </c>
      <c r="CF46" s="59">
        <f t="shared" si="41"/>
        <v>0.59756097560975607</v>
      </c>
      <c r="CG46" s="80">
        <f t="shared" si="41"/>
        <v>0.3672316384180791</v>
      </c>
      <c r="CH46" s="59">
        <f t="shared" si="41"/>
        <v>0.15</v>
      </c>
      <c r="CI46" s="59">
        <f t="shared" si="41"/>
        <v>0.72463768115942029</v>
      </c>
      <c r="CJ46" s="80">
        <f t="shared" si="41"/>
        <v>0.41610738255033558</v>
      </c>
      <c r="CK46" s="59">
        <f t="shared" ref="CK46:CY46" si="42">CK45/CK44</f>
        <v>0.12380952380952381</v>
      </c>
      <c r="CL46" s="59">
        <f t="shared" si="42"/>
        <v>0.52054794520547942</v>
      </c>
      <c r="CM46" s="80">
        <f t="shared" si="42"/>
        <v>0.28651685393258425</v>
      </c>
      <c r="CN46" s="59">
        <f t="shared" si="42"/>
        <v>0.18548387096774194</v>
      </c>
      <c r="CO46" s="59">
        <f t="shared" si="42"/>
        <v>0.50909090909090904</v>
      </c>
      <c r="CP46" s="80">
        <f t="shared" si="42"/>
        <v>0.28491620111731841</v>
      </c>
      <c r="CQ46" s="59">
        <f t="shared" si="42"/>
        <v>0.22727272727272727</v>
      </c>
      <c r="CR46" s="59">
        <f t="shared" si="42"/>
        <v>0.61538461538461542</v>
      </c>
      <c r="CS46" s="80">
        <f t="shared" si="42"/>
        <v>0.34246575342465752</v>
      </c>
      <c r="CT46" s="59">
        <f t="shared" si="42"/>
        <v>0.18483412322274881</v>
      </c>
      <c r="CU46" s="59">
        <f t="shared" si="42"/>
        <v>0.71621621621621623</v>
      </c>
      <c r="CV46" s="80">
        <f t="shared" si="42"/>
        <v>0.32280701754385965</v>
      </c>
      <c r="CW46" s="59">
        <f t="shared" si="42"/>
        <v>0.2</v>
      </c>
      <c r="CX46" s="59">
        <f t="shared" si="42"/>
        <v>0.65671641791044777</v>
      </c>
      <c r="CY46" s="80">
        <f t="shared" si="42"/>
        <v>0.2770780856423174</v>
      </c>
      <c r="CZ46" s="119">
        <f t="shared" ref="CZ46:DE46" si="43">CZ45/CZ44</f>
        <v>0.16717325227963525</v>
      </c>
      <c r="DA46" s="119">
        <f t="shared" si="43"/>
        <v>0.55223880597014929</v>
      </c>
      <c r="DB46" s="118">
        <f t="shared" si="43"/>
        <v>0.23232323232323232</v>
      </c>
      <c r="DC46" s="115">
        <f t="shared" si="43"/>
        <v>0.143646408839779</v>
      </c>
      <c r="DD46" s="115">
        <f t="shared" si="43"/>
        <v>0.40384615384615385</v>
      </c>
      <c r="DE46" s="118">
        <f t="shared" si="43"/>
        <v>0.20171673819742489</v>
      </c>
      <c r="DF46" s="122">
        <f t="shared" ref="DF46:DH46" si="44">DF45/DF44</f>
        <v>0.15010570824524314</v>
      </c>
      <c r="DG46" s="122">
        <f t="shared" si="44"/>
        <v>0.56390977443609025</v>
      </c>
      <c r="DH46" s="118">
        <f t="shared" si="44"/>
        <v>0.24092409240924093</v>
      </c>
    </row>
    <row r="47" spans="1:112" ht="15.6" x14ac:dyDescent="0.6">
      <c r="A47" s="17" t="s">
        <v>75</v>
      </c>
      <c r="B47" s="55"/>
      <c r="C47" s="55"/>
      <c r="D47" s="56"/>
      <c r="G47" s="57"/>
      <c r="J47" s="57"/>
      <c r="M47" s="57"/>
      <c r="P47" s="57"/>
      <c r="S47" s="57"/>
      <c r="T47" s="36"/>
      <c r="U47" s="36"/>
      <c r="V47" s="57"/>
      <c r="W47" s="100"/>
      <c r="X47" s="100"/>
      <c r="Y47" s="101"/>
      <c r="CK47" s="102"/>
      <c r="CL47" s="102"/>
      <c r="CM47" s="103"/>
      <c r="CN47" s="102"/>
      <c r="CO47" s="102"/>
      <c r="CP47" s="104"/>
      <c r="CQ47" s="23"/>
      <c r="CR47" s="23"/>
      <c r="CS47" s="104"/>
      <c r="CV47" s="89"/>
      <c r="DB47" s="90"/>
      <c r="DE47" s="90"/>
      <c r="DH47" s="90"/>
    </row>
    <row r="48" spans="1:112" x14ac:dyDescent="0.55000000000000004">
      <c r="A48" s="1" t="s">
        <v>53</v>
      </c>
      <c r="B48" s="55"/>
      <c r="C48" s="55"/>
      <c r="D48" s="56"/>
      <c r="G48" s="57"/>
      <c r="J48" s="57"/>
      <c r="M48" s="57"/>
      <c r="P48" s="57"/>
      <c r="S48" s="57"/>
      <c r="T48" s="36"/>
      <c r="U48" s="36"/>
      <c r="V48" s="57"/>
      <c r="W48" s="100"/>
      <c r="X48" s="100"/>
      <c r="Y48" s="101"/>
      <c r="CK48" s="102"/>
      <c r="CL48" s="102"/>
      <c r="CM48" s="103"/>
      <c r="CN48" s="102"/>
      <c r="CO48" s="102"/>
      <c r="CP48" s="104"/>
      <c r="CQ48" s="106">
        <v>0</v>
      </c>
      <c r="CR48" s="106">
        <v>0</v>
      </c>
      <c r="CS48" s="105">
        <v>2</v>
      </c>
      <c r="CT48" s="111">
        <v>9</v>
      </c>
      <c r="CU48" s="111">
        <v>19</v>
      </c>
      <c r="CV48" s="90">
        <f>CT48+CU48</f>
        <v>28</v>
      </c>
      <c r="CW48" s="113">
        <v>5</v>
      </c>
      <c r="CX48" s="113">
        <v>16</v>
      </c>
      <c r="CY48" s="114">
        <v>21</v>
      </c>
      <c r="CZ48" s="34">
        <v>4</v>
      </c>
      <c r="DA48" s="34">
        <v>13</v>
      </c>
      <c r="DB48" s="90">
        <f>SUM(CZ48:DA48)</f>
        <v>17</v>
      </c>
      <c r="DC48" s="34">
        <v>6</v>
      </c>
      <c r="DD48" s="34">
        <v>20</v>
      </c>
      <c r="DE48" s="90">
        <f>SUM(DC48:DD48)</f>
        <v>26</v>
      </c>
      <c r="DF48" s="126">
        <v>3</v>
      </c>
      <c r="DG48" s="126">
        <v>17</v>
      </c>
      <c r="DH48" s="90">
        <f>SUM(DF48:DG48)</f>
        <v>20</v>
      </c>
    </row>
    <row r="49" spans="1:112" x14ac:dyDescent="0.55000000000000004">
      <c r="A49" s="1" t="s">
        <v>55</v>
      </c>
      <c r="B49" s="55"/>
      <c r="C49" s="55"/>
      <c r="D49" s="56"/>
      <c r="G49" s="57"/>
      <c r="J49" s="57"/>
      <c r="M49" s="57"/>
      <c r="P49" s="57"/>
      <c r="S49" s="57"/>
      <c r="T49" s="36"/>
      <c r="U49" s="36"/>
      <c r="V49" s="57"/>
      <c r="W49" s="100"/>
      <c r="X49" s="100"/>
      <c r="Y49" s="101"/>
      <c r="CK49" s="102"/>
      <c r="CL49" s="102"/>
      <c r="CM49" s="103"/>
      <c r="CN49" s="102"/>
      <c r="CO49" s="102"/>
      <c r="CP49" s="104"/>
      <c r="CQ49" s="106">
        <v>0</v>
      </c>
      <c r="CR49" s="106">
        <v>0</v>
      </c>
      <c r="CS49" s="105">
        <v>2</v>
      </c>
      <c r="CT49" s="111">
        <v>6</v>
      </c>
      <c r="CU49" s="111">
        <v>18</v>
      </c>
      <c r="CV49" s="90">
        <f>CT49+CU49</f>
        <v>24</v>
      </c>
      <c r="CW49" s="113">
        <v>4</v>
      </c>
      <c r="CX49" s="113">
        <v>14</v>
      </c>
      <c r="CY49" s="114">
        <v>18</v>
      </c>
      <c r="CZ49" s="34">
        <v>3</v>
      </c>
      <c r="DA49" s="34">
        <v>13</v>
      </c>
      <c r="DB49" s="90">
        <f>SUM(CZ49:DA49)</f>
        <v>16</v>
      </c>
      <c r="DC49" s="34">
        <v>6</v>
      </c>
      <c r="DD49" s="34">
        <v>20</v>
      </c>
      <c r="DE49" s="90">
        <f>SUM(DC49:DD49)</f>
        <v>26</v>
      </c>
      <c r="DF49" s="126">
        <v>2</v>
      </c>
      <c r="DG49" s="126">
        <v>16</v>
      </c>
      <c r="DH49" s="90">
        <f>SUM(DF49:DG49)</f>
        <v>18</v>
      </c>
    </row>
    <row r="50" spans="1:112" x14ac:dyDescent="0.55000000000000004">
      <c r="A50" s="1" t="s">
        <v>57</v>
      </c>
      <c r="B50" s="55"/>
      <c r="C50" s="55"/>
      <c r="D50" s="56"/>
      <c r="G50" s="57"/>
      <c r="J50" s="57"/>
      <c r="M50" s="57"/>
      <c r="P50" s="57"/>
      <c r="S50" s="57"/>
      <c r="T50" s="36"/>
      <c r="U50" s="36"/>
      <c r="V50" s="57"/>
      <c r="W50" s="100"/>
      <c r="X50" s="100"/>
      <c r="Y50" s="101"/>
      <c r="CK50" s="102"/>
      <c r="CL50" s="102"/>
      <c r="CM50" s="103"/>
      <c r="CN50" s="102"/>
      <c r="CO50" s="102"/>
      <c r="CP50" s="104"/>
      <c r="CQ50" s="106">
        <v>0</v>
      </c>
      <c r="CR50" s="106">
        <v>0</v>
      </c>
      <c r="CS50" s="105">
        <v>1</v>
      </c>
      <c r="CT50" s="111">
        <v>0</v>
      </c>
      <c r="CU50" s="111">
        <v>8</v>
      </c>
      <c r="CV50" s="90">
        <f>CT50+CU50</f>
        <v>8</v>
      </c>
      <c r="CW50" s="113">
        <v>1</v>
      </c>
      <c r="CX50" s="113">
        <v>9</v>
      </c>
      <c r="CY50" s="114">
        <v>10</v>
      </c>
      <c r="CZ50" s="34">
        <v>0</v>
      </c>
      <c r="DA50" s="34">
        <v>5</v>
      </c>
      <c r="DB50" s="90">
        <f>SUM(CZ50:DA50)</f>
        <v>5</v>
      </c>
      <c r="DC50" s="34">
        <v>2</v>
      </c>
      <c r="DD50" s="34">
        <v>8</v>
      </c>
      <c r="DE50" s="90">
        <f>SUM(DC50:DD50)</f>
        <v>10</v>
      </c>
      <c r="DF50" s="126">
        <v>0</v>
      </c>
      <c r="DG50" s="126">
        <v>7</v>
      </c>
      <c r="DH50" s="90">
        <f>SUM(DF50:DG50)</f>
        <v>7</v>
      </c>
    </row>
    <row r="51" spans="1:112" x14ac:dyDescent="0.55000000000000004">
      <c r="A51" s="96" t="s">
        <v>59</v>
      </c>
      <c r="B51" s="70"/>
      <c r="C51" s="70"/>
      <c r="D51" s="71"/>
      <c r="E51" s="54"/>
      <c r="F51" s="54"/>
      <c r="G51" s="72"/>
      <c r="H51" s="54"/>
      <c r="I51" s="54"/>
      <c r="J51" s="72"/>
      <c r="K51" s="54"/>
      <c r="L51" s="54"/>
      <c r="M51" s="72"/>
      <c r="N51" s="54"/>
      <c r="O51" s="54"/>
      <c r="P51" s="72"/>
      <c r="Q51" s="54"/>
      <c r="R51" s="54"/>
      <c r="S51" s="72"/>
      <c r="T51" s="73"/>
      <c r="U51" s="73"/>
      <c r="V51" s="72"/>
      <c r="W51" s="74"/>
      <c r="X51" s="74"/>
      <c r="Y51" s="98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61"/>
      <c r="BP51" s="70"/>
      <c r="BQ51" s="70"/>
      <c r="BR51" s="87"/>
      <c r="BS51" s="54"/>
      <c r="BT51" s="54"/>
      <c r="BU51" s="61"/>
      <c r="BV51" s="54"/>
      <c r="BW51" s="54"/>
      <c r="BX51" s="61"/>
      <c r="BY51" s="54"/>
      <c r="BZ51" s="54"/>
      <c r="CA51" s="61"/>
      <c r="CB51" s="54"/>
      <c r="CC51" s="54"/>
      <c r="CD51" s="61"/>
      <c r="CE51" s="54"/>
      <c r="CF51" s="54"/>
      <c r="CG51" s="61"/>
      <c r="CH51" s="73"/>
      <c r="CI51" s="73"/>
      <c r="CJ51" s="61"/>
      <c r="CK51" s="69"/>
      <c r="CL51" s="69"/>
      <c r="CM51" s="78"/>
      <c r="CN51" s="69"/>
      <c r="CO51" s="69"/>
      <c r="CP51" s="84"/>
      <c r="CQ51" s="60" t="e">
        <f t="shared" ref="CQ51:DB51" si="45">CQ50/CQ49</f>
        <v>#DIV/0!</v>
      </c>
      <c r="CR51" s="60" t="e">
        <f t="shared" si="45"/>
        <v>#DIV/0!</v>
      </c>
      <c r="CS51" s="84">
        <f t="shared" si="45"/>
        <v>0.5</v>
      </c>
      <c r="CT51" s="60">
        <f t="shared" si="45"/>
        <v>0</v>
      </c>
      <c r="CU51" s="60">
        <f t="shared" si="45"/>
        <v>0.44444444444444442</v>
      </c>
      <c r="CV51" s="84">
        <f t="shared" si="45"/>
        <v>0.33333333333333331</v>
      </c>
      <c r="CW51" s="84">
        <f t="shared" si="45"/>
        <v>0.25</v>
      </c>
      <c r="CX51" s="84">
        <f t="shared" si="45"/>
        <v>0.6428571428571429</v>
      </c>
      <c r="CY51" s="84">
        <f t="shared" si="45"/>
        <v>0.55555555555555558</v>
      </c>
      <c r="CZ51" s="60">
        <f t="shared" si="45"/>
        <v>0</v>
      </c>
      <c r="DA51" s="60">
        <f t="shared" si="45"/>
        <v>0.38461538461538464</v>
      </c>
      <c r="DB51" s="84">
        <f t="shared" si="45"/>
        <v>0.3125</v>
      </c>
      <c r="DC51" s="115">
        <f t="shared" ref="DC51:DH51" si="46">DC50/DC49</f>
        <v>0.33333333333333331</v>
      </c>
      <c r="DD51" s="115">
        <f t="shared" si="46"/>
        <v>0.4</v>
      </c>
      <c r="DE51" s="84">
        <f t="shared" si="46"/>
        <v>0.38461538461538464</v>
      </c>
      <c r="DF51" s="122">
        <f t="shared" si="46"/>
        <v>0</v>
      </c>
      <c r="DG51" s="122">
        <f t="shared" si="46"/>
        <v>0.4375</v>
      </c>
      <c r="DH51" s="84">
        <f t="shared" si="46"/>
        <v>0.3888888888888889</v>
      </c>
    </row>
    <row r="52" spans="1:112" ht="15.6" x14ac:dyDescent="0.6">
      <c r="A52" s="17" t="s">
        <v>76</v>
      </c>
      <c r="B52" s="55"/>
      <c r="C52" s="55"/>
      <c r="D52" s="56"/>
      <c r="G52" s="57"/>
      <c r="J52" s="57"/>
      <c r="M52" s="57"/>
      <c r="P52" s="57"/>
      <c r="S52" s="57"/>
      <c r="T52" s="36"/>
      <c r="U52" s="36"/>
      <c r="V52" s="57"/>
      <c r="W52" s="2">
        <v>134</v>
      </c>
      <c r="X52" s="2">
        <v>56</v>
      </c>
      <c r="Y52" s="57">
        <f>SUM(W52:X52)</f>
        <v>190</v>
      </c>
      <c r="CH52" s="38"/>
      <c r="CI52" s="38"/>
      <c r="CJ52" s="89"/>
      <c r="CK52" s="34">
        <v>134</v>
      </c>
      <c r="CL52" s="34">
        <v>56</v>
      </c>
      <c r="CM52" s="89">
        <f>SUM(CK52:CL52)</f>
        <v>190</v>
      </c>
      <c r="DE52" s="89"/>
      <c r="DH52" s="89"/>
    </row>
    <row r="53" spans="1:112" x14ac:dyDescent="0.55000000000000004">
      <c r="A53" s="1" t="s">
        <v>53</v>
      </c>
      <c r="B53" s="55"/>
      <c r="C53" s="55"/>
      <c r="D53" s="56"/>
      <c r="G53" s="57"/>
      <c r="J53" s="57"/>
      <c r="M53" s="57"/>
      <c r="P53" s="57"/>
      <c r="S53" s="57"/>
      <c r="T53" s="36"/>
      <c r="U53" s="36"/>
      <c r="V53" s="57"/>
      <c r="W53" s="2">
        <v>113</v>
      </c>
      <c r="X53" s="2">
        <v>47</v>
      </c>
      <c r="Y53" s="57">
        <f>SUM(W53:X53)</f>
        <v>160</v>
      </c>
      <c r="CH53" s="38"/>
      <c r="CI53" s="38"/>
      <c r="CJ53" s="89"/>
      <c r="CK53" s="34">
        <v>113</v>
      </c>
      <c r="CL53" s="34">
        <v>47</v>
      </c>
      <c r="CM53" s="89">
        <f>SUM(CK53:CL53)</f>
        <v>160</v>
      </c>
      <c r="CN53" s="34">
        <v>158</v>
      </c>
      <c r="CO53" s="34">
        <v>53</v>
      </c>
      <c r="CP53" s="89">
        <f>CN53+CO53</f>
        <v>211</v>
      </c>
      <c r="CQ53" s="34">
        <v>188</v>
      </c>
      <c r="CR53" s="34">
        <v>48</v>
      </c>
      <c r="CS53" s="89">
        <f>CQ53+CR53</f>
        <v>236</v>
      </c>
      <c r="CT53" s="111">
        <v>208</v>
      </c>
      <c r="CU53" s="111">
        <v>50</v>
      </c>
      <c r="CV53" s="90">
        <f>CT53+CU53</f>
        <v>258</v>
      </c>
      <c r="CW53" s="113">
        <v>248</v>
      </c>
      <c r="CX53" s="113">
        <v>47</v>
      </c>
      <c r="CY53" s="114">
        <v>295</v>
      </c>
      <c r="CZ53" s="34">
        <v>285</v>
      </c>
      <c r="DA53" s="34">
        <v>53</v>
      </c>
      <c r="DB53" s="90">
        <f>SUM(CZ53:DA53)</f>
        <v>338</v>
      </c>
      <c r="DC53" s="34">
        <v>395</v>
      </c>
      <c r="DD53" s="34">
        <v>55</v>
      </c>
      <c r="DE53" s="90">
        <f>SUM(DC53:DD53)</f>
        <v>450</v>
      </c>
      <c r="DF53" s="126">
        <v>420</v>
      </c>
      <c r="DG53" s="126">
        <v>54</v>
      </c>
      <c r="DH53" s="90">
        <f>SUM(DF53:DG53)</f>
        <v>474</v>
      </c>
    </row>
    <row r="54" spans="1:112" x14ac:dyDescent="0.55000000000000004">
      <c r="A54" s="1" t="s">
        <v>55</v>
      </c>
      <c r="B54" s="55"/>
      <c r="C54" s="55"/>
      <c r="D54" s="56"/>
      <c r="G54" s="57"/>
      <c r="J54" s="57"/>
      <c r="M54" s="57"/>
      <c r="P54" s="57"/>
      <c r="S54" s="57"/>
      <c r="T54" s="36"/>
      <c r="U54" s="36"/>
      <c r="V54" s="57"/>
      <c r="W54" s="2">
        <v>32</v>
      </c>
      <c r="X54" s="2">
        <v>27</v>
      </c>
      <c r="Y54" s="57">
        <f>SUM(W54:X54)</f>
        <v>59</v>
      </c>
      <c r="CH54" s="38"/>
      <c r="CI54" s="38"/>
      <c r="CJ54" s="89"/>
      <c r="CK54" s="34">
        <v>32</v>
      </c>
      <c r="CL54" s="34">
        <v>27</v>
      </c>
      <c r="CM54" s="89">
        <f>SUM(CK54:CL54)</f>
        <v>59</v>
      </c>
      <c r="CN54" s="34">
        <v>131</v>
      </c>
      <c r="CO54" s="34">
        <v>51</v>
      </c>
      <c r="CP54" s="89">
        <f>CN54+CO54</f>
        <v>182</v>
      </c>
      <c r="CQ54" s="34">
        <v>163</v>
      </c>
      <c r="CR54" s="34">
        <v>44</v>
      </c>
      <c r="CS54" s="89">
        <f>CQ54+CR54</f>
        <v>207</v>
      </c>
      <c r="CT54" s="111">
        <v>178</v>
      </c>
      <c r="CU54" s="111">
        <v>46</v>
      </c>
      <c r="CV54" s="90">
        <f>CT54+CU54</f>
        <v>224</v>
      </c>
      <c r="CW54" s="113">
        <v>222</v>
      </c>
      <c r="CX54" s="113">
        <v>41</v>
      </c>
      <c r="CY54" s="114">
        <v>263</v>
      </c>
      <c r="CZ54" s="34">
        <v>251</v>
      </c>
      <c r="DA54" s="34">
        <v>48</v>
      </c>
      <c r="DB54" s="90">
        <f>SUM(CZ54:DA54)</f>
        <v>299</v>
      </c>
      <c r="DC54" s="34">
        <v>353</v>
      </c>
      <c r="DD54" s="34">
        <v>49</v>
      </c>
      <c r="DE54" s="90">
        <f>SUM(DC54:DD54)</f>
        <v>402</v>
      </c>
      <c r="DF54" s="126">
        <v>380</v>
      </c>
      <c r="DG54" s="126">
        <v>52</v>
      </c>
      <c r="DH54" s="90">
        <f>SUM(DF54:DG54)</f>
        <v>432</v>
      </c>
    </row>
    <row r="55" spans="1:112" x14ac:dyDescent="0.55000000000000004">
      <c r="A55" s="1" t="s">
        <v>57</v>
      </c>
      <c r="B55" s="70"/>
      <c r="C55" s="70"/>
      <c r="D55" s="71"/>
      <c r="E55" s="54"/>
      <c r="F55" s="54"/>
      <c r="G55" s="72"/>
      <c r="H55" s="54"/>
      <c r="I55" s="54"/>
      <c r="J55" s="72"/>
      <c r="K55" s="54"/>
      <c r="L55" s="54"/>
      <c r="M55" s="72"/>
      <c r="N55" s="54"/>
      <c r="O55" s="54"/>
      <c r="P55" s="72"/>
      <c r="Q55" s="54"/>
      <c r="R55" s="54"/>
      <c r="S55" s="72"/>
      <c r="T55" s="73"/>
      <c r="U55" s="73"/>
      <c r="V55" s="72"/>
      <c r="W55" s="74">
        <f>W54/W53</f>
        <v>0.2831858407079646</v>
      </c>
      <c r="X55" s="74">
        <f>X54/X53</f>
        <v>0.57446808510638303</v>
      </c>
      <c r="Y55" s="98">
        <f>Y54/Y53</f>
        <v>0.36875000000000002</v>
      </c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61"/>
      <c r="BP55" s="70"/>
      <c r="BQ55" s="70"/>
      <c r="BR55" s="87"/>
      <c r="BS55" s="54"/>
      <c r="BT55" s="54"/>
      <c r="BU55" s="61"/>
      <c r="BV55" s="54"/>
      <c r="BW55" s="54"/>
      <c r="BX55" s="61"/>
      <c r="BY55" s="54"/>
      <c r="BZ55" s="54"/>
      <c r="CA55" s="61"/>
      <c r="CB55" s="54"/>
      <c r="CC55" s="54"/>
      <c r="CD55" s="61"/>
      <c r="CE55" s="54"/>
      <c r="CF55" s="54"/>
      <c r="CG55" s="61"/>
      <c r="CH55" s="107"/>
      <c r="CI55" s="107"/>
      <c r="CJ55" s="108"/>
      <c r="CK55" s="60">
        <f>CK54/CK53</f>
        <v>0.2831858407079646</v>
      </c>
      <c r="CL55" s="60">
        <f>CL54/CL53</f>
        <v>0.57446808510638303</v>
      </c>
      <c r="CM55" s="84">
        <f>CM54/CM53</f>
        <v>0.36875000000000002</v>
      </c>
      <c r="CN55" s="34">
        <v>41</v>
      </c>
      <c r="CO55" s="34">
        <v>32</v>
      </c>
      <c r="CP55" s="89">
        <f>CN55+CO55</f>
        <v>73</v>
      </c>
      <c r="CQ55" s="34">
        <v>48</v>
      </c>
      <c r="CR55" s="34">
        <v>27</v>
      </c>
      <c r="CS55" s="89">
        <f>CQ55+CR55</f>
        <v>75</v>
      </c>
      <c r="CT55" s="111">
        <v>29</v>
      </c>
      <c r="CU55" s="111">
        <v>24</v>
      </c>
      <c r="CV55" s="90">
        <f>CT55+CU55</f>
        <v>53</v>
      </c>
      <c r="CW55" s="113">
        <v>37</v>
      </c>
      <c r="CX55" s="113">
        <v>20</v>
      </c>
      <c r="CY55" s="114">
        <v>57</v>
      </c>
      <c r="CZ55" s="34">
        <v>35</v>
      </c>
      <c r="DA55" s="34">
        <v>29</v>
      </c>
      <c r="DB55" s="90">
        <f>SUM(CZ55:DA55)</f>
        <v>64</v>
      </c>
      <c r="DC55" s="34">
        <v>43</v>
      </c>
      <c r="DD55" s="34">
        <v>26</v>
      </c>
      <c r="DE55" s="90">
        <f>SUM(DC55:DD55)</f>
        <v>69</v>
      </c>
      <c r="DF55" s="126">
        <v>52</v>
      </c>
      <c r="DG55" s="126">
        <v>27</v>
      </c>
      <c r="DH55" s="90">
        <f>SUM(DF55:DG55)</f>
        <v>79</v>
      </c>
    </row>
    <row r="56" spans="1:112" x14ac:dyDescent="0.55000000000000004">
      <c r="A56" s="96" t="s">
        <v>59</v>
      </c>
      <c r="CN56" s="60">
        <f t="shared" ref="CN56:DB56" si="47">CN55/CN54</f>
        <v>0.31297709923664124</v>
      </c>
      <c r="CO56" s="60">
        <f t="shared" si="47"/>
        <v>0.62745098039215685</v>
      </c>
      <c r="CP56" s="84">
        <f t="shared" si="47"/>
        <v>0.40109890109890112</v>
      </c>
      <c r="CQ56" s="60">
        <f t="shared" si="47"/>
        <v>0.29447852760736198</v>
      </c>
      <c r="CR56" s="60">
        <f t="shared" si="47"/>
        <v>0.61363636363636365</v>
      </c>
      <c r="CS56" s="84">
        <f t="shared" si="47"/>
        <v>0.36231884057971014</v>
      </c>
      <c r="CT56" s="60">
        <f t="shared" si="47"/>
        <v>0.16292134831460675</v>
      </c>
      <c r="CU56" s="60">
        <f t="shared" si="47"/>
        <v>0.52173913043478259</v>
      </c>
      <c r="CV56" s="84">
        <f t="shared" si="47"/>
        <v>0.23660714285714285</v>
      </c>
      <c r="CW56" s="60">
        <f t="shared" si="47"/>
        <v>0.16666666666666666</v>
      </c>
      <c r="CX56" s="60">
        <f t="shared" si="47"/>
        <v>0.48780487804878048</v>
      </c>
      <c r="CY56" s="84">
        <f t="shared" si="47"/>
        <v>0.21673003802281368</v>
      </c>
      <c r="CZ56" s="60">
        <f t="shared" si="47"/>
        <v>0.1394422310756972</v>
      </c>
      <c r="DA56" s="60">
        <f t="shared" si="47"/>
        <v>0.60416666666666663</v>
      </c>
      <c r="DB56" s="84">
        <f t="shared" si="47"/>
        <v>0.21404682274247491</v>
      </c>
      <c r="DC56" s="115">
        <f t="shared" ref="DC56:DH56" si="48">DC55/DC54</f>
        <v>0.12181303116147309</v>
      </c>
      <c r="DD56" s="115">
        <f t="shared" si="48"/>
        <v>0.53061224489795922</v>
      </c>
      <c r="DE56" s="84">
        <f t="shared" si="48"/>
        <v>0.17164179104477612</v>
      </c>
      <c r="DF56" s="122">
        <f t="shared" si="48"/>
        <v>0.1368421052631579</v>
      </c>
      <c r="DG56" s="122">
        <f t="shared" si="48"/>
        <v>0.51923076923076927</v>
      </c>
      <c r="DH56" s="84">
        <f t="shared" si="48"/>
        <v>0.18287037037037038</v>
      </c>
    </row>
    <row r="57" spans="1:112" ht="15.6" hidden="1" x14ac:dyDescent="0.6">
      <c r="A57" s="17" t="s">
        <v>77</v>
      </c>
      <c r="V57" s="18"/>
      <c r="W57" s="18"/>
      <c r="X57" s="18"/>
      <c r="Y57" s="18"/>
      <c r="Z57" s="18"/>
      <c r="AA57" s="19"/>
      <c r="AB57" s="18"/>
      <c r="AC57" s="18"/>
      <c r="AD57" s="19"/>
      <c r="AE57" s="18"/>
      <c r="AF57" s="18"/>
      <c r="AG57" s="19"/>
      <c r="AH57" s="18"/>
      <c r="AI57" s="18"/>
      <c r="AJ57" s="19"/>
      <c r="AK57" s="9"/>
      <c r="AL57" s="9"/>
      <c r="AM57" s="9"/>
      <c r="AN57" s="9"/>
      <c r="AO57" s="9"/>
      <c r="AP57" s="9"/>
      <c r="AQ57" s="9"/>
      <c r="AR57" s="18"/>
      <c r="AS57" s="18"/>
      <c r="AT57" s="19"/>
      <c r="AU57" s="18"/>
      <c r="AV57" s="18"/>
      <c r="AW57" s="19"/>
      <c r="AX57" s="21"/>
      <c r="AY57" s="21"/>
      <c r="AZ57" s="22"/>
      <c r="BA57" s="21"/>
      <c r="BB57" s="21"/>
      <c r="BC57" s="22"/>
      <c r="BD57" s="9"/>
      <c r="BE57" s="9"/>
      <c r="BF57" s="39"/>
      <c r="BG57" s="9"/>
      <c r="BH57" s="9"/>
      <c r="BI57" s="39"/>
      <c r="BJ57" s="39"/>
      <c r="BK57" s="39"/>
      <c r="BL57" s="9"/>
      <c r="BM57" s="9"/>
      <c r="BN57" s="9"/>
      <c r="BO57" s="79"/>
      <c r="BP57" s="40"/>
      <c r="BQ57" s="40"/>
      <c r="BR57" s="85"/>
      <c r="BS57" s="40"/>
      <c r="BT57" s="40"/>
      <c r="BU57" s="85"/>
      <c r="BV57" s="40"/>
      <c r="BW57" s="40"/>
      <c r="BX57" s="85"/>
      <c r="BY57" s="40"/>
      <c r="BZ57" s="40"/>
      <c r="CA57" s="85"/>
      <c r="CB57" s="40"/>
      <c r="CC57" s="40"/>
      <c r="CD57" s="85"/>
      <c r="CE57" s="53">
        <v>0</v>
      </c>
      <c r="CF57" s="52">
        <v>7</v>
      </c>
      <c r="CG57" s="90">
        <f>SUM(CE57,CF57)</f>
        <v>7</v>
      </c>
      <c r="CH57" s="38">
        <v>11</v>
      </c>
      <c r="CI57" s="38">
        <v>15</v>
      </c>
      <c r="CJ57" s="90">
        <f>SUM(CH57,CI57)</f>
        <v>26</v>
      </c>
      <c r="CM57" s="2"/>
      <c r="CP57" s="2"/>
      <c r="CT57" s="2"/>
      <c r="CU57" s="2"/>
      <c r="CV57" s="2"/>
      <c r="CY57" s="34"/>
      <c r="DB57" s="90"/>
      <c r="DE57" s="90"/>
      <c r="DH57" s="90"/>
    </row>
    <row r="58" spans="1:112" hidden="1" x14ac:dyDescent="0.55000000000000004">
      <c r="A58" s="1" t="s">
        <v>53</v>
      </c>
      <c r="V58" s="18"/>
      <c r="W58" s="18"/>
      <c r="X58" s="18"/>
      <c r="Y58" s="18"/>
      <c r="Z58" s="18"/>
      <c r="AA58" s="19"/>
      <c r="AB58" s="18"/>
      <c r="AC58" s="18"/>
      <c r="AD58" s="19"/>
      <c r="AE58" s="18"/>
      <c r="AF58" s="18"/>
      <c r="AG58" s="19"/>
      <c r="AH58" s="18"/>
      <c r="AI58" s="18"/>
      <c r="AJ58" s="19"/>
      <c r="AK58" s="9"/>
      <c r="AL58" s="9"/>
      <c r="AM58" s="9"/>
      <c r="AN58" s="9"/>
      <c r="AO58" s="9"/>
      <c r="AP58" s="9"/>
      <c r="AQ58" s="9"/>
      <c r="AR58" s="18"/>
      <c r="AS58" s="18"/>
      <c r="AT58" s="19"/>
      <c r="AU58" s="18"/>
      <c r="AV58" s="18"/>
      <c r="AW58" s="19"/>
      <c r="AX58" s="21"/>
      <c r="AY58" s="21"/>
      <c r="AZ58" s="22"/>
      <c r="BA58" s="21"/>
      <c r="BB58" s="21"/>
      <c r="BC58" s="22"/>
      <c r="BD58" s="9"/>
      <c r="BE58" s="9"/>
      <c r="BF58" s="39"/>
      <c r="BG58" s="9"/>
      <c r="BH58" s="9"/>
      <c r="BI58" s="39"/>
      <c r="BJ58" s="39"/>
      <c r="BK58" s="39"/>
      <c r="BL58" s="9"/>
      <c r="BM58" s="9"/>
      <c r="BN58" s="9"/>
      <c r="BO58" s="79"/>
      <c r="BP58" s="40"/>
      <c r="BQ58" s="40"/>
      <c r="BR58" s="85"/>
      <c r="BS58" s="40"/>
      <c r="BT58" s="40"/>
      <c r="BU58" s="85"/>
      <c r="BV58" s="40"/>
      <c r="BW58" s="40"/>
      <c r="BX58" s="85"/>
      <c r="BY58" s="40"/>
      <c r="BZ58" s="40"/>
      <c r="CA58" s="85"/>
      <c r="CB58" s="40"/>
      <c r="CC58" s="40"/>
      <c r="CD58" s="85"/>
      <c r="CE58" s="53">
        <v>0</v>
      </c>
      <c r="CF58" s="52">
        <v>5</v>
      </c>
      <c r="CG58" s="90">
        <f>SUM(CE58,CF58)</f>
        <v>5</v>
      </c>
      <c r="CH58" s="38">
        <v>7</v>
      </c>
      <c r="CI58" s="38">
        <v>12</v>
      </c>
      <c r="CJ58" s="90">
        <f>SUM(CH58,CI58)</f>
        <v>19</v>
      </c>
      <c r="CK58" s="38">
        <v>6</v>
      </c>
      <c r="CL58" s="38">
        <v>25</v>
      </c>
      <c r="CM58" s="90">
        <f>SUM(CK58,CL58)</f>
        <v>31</v>
      </c>
      <c r="CN58" s="38">
        <v>5</v>
      </c>
      <c r="CO58" s="38">
        <v>19</v>
      </c>
      <c r="CP58" s="89">
        <f>CN58+CO58</f>
        <v>24</v>
      </c>
      <c r="CQ58" s="34">
        <v>7</v>
      </c>
      <c r="CR58" s="34">
        <v>10</v>
      </c>
      <c r="CS58" s="89">
        <f>CQ58+CR58</f>
        <v>17</v>
      </c>
      <c r="CU58" s="34" t="s">
        <v>78</v>
      </c>
      <c r="CV58" s="89"/>
      <c r="DB58" s="90"/>
      <c r="DE58" s="90"/>
      <c r="DH58" s="90"/>
    </row>
    <row r="59" spans="1:112" hidden="1" x14ac:dyDescent="0.55000000000000004">
      <c r="A59" s="1" t="s">
        <v>55</v>
      </c>
      <c r="V59" s="18"/>
      <c r="W59" s="18"/>
      <c r="X59" s="18"/>
      <c r="Y59" s="18"/>
      <c r="Z59" s="18"/>
      <c r="AA59" s="19"/>
      <c r="AB59" s="18"/>
      <c r="AC59" s="18"/>
      <c r="AD59" s="19"/>
      <c r="AE59" s="18"/>
      <c r="AF59" s="18"/>
      <c r="AG59" s="19"/>
      <c r="AH59" s="18"/>
      <c r="AI59" s="18"/>
      <c r="AJ59" s="19"/>
      <c r="AK59" s="9"/>
      <c r="AL59" s="9"/>
      <c r="AM59" s="9"/>
      <c r="AN59" s="9"/>
      <c r="AO59" s="9"/>
      <c r="AP59" s="9"/>
      <c r="AQ59" s="9"/>
      <c r="AR59" s="18"/>
      <c r="AS59" s="18"/>
      <c r="AT59" s="19"/>
      <c r="AU59" s="18"/>
      <c r="AV59" s="18"/>
      <c r="AW59" s="19"/>
      <c r="AX59" s="21"/>
      <c r="AY59" s="21"/>
      <c r="AZ59" s="22"/>
      <c r="BA59" s="21"/>
      <c r="BB59" s="21"/>
      <c r="BC59" s="22"/>
      <c r="BD59" s="9"/>
      <c r="BE59" s="9"/>
      <c r="BF59" s="39"/>
      <c r="BG59" s="9"/>
      <c r="BH59" s="9"/>
      <c r="BI59" s="39"/>
      <c r="BJ59" s="39"/>
      <c r="BK59" s="39"/>
      <c r="BL59" s="9"/>
      <c r="BM59" s="9"/>
      <c r="BN59" s="9"/>
      <c r="BO59" s="79"/>
      <c r="BP59" s="40"/>
      <c r="BQ59" s="40"/>
      <c r="BR59" s="85"/>
      <c r="BS59" s="40"/>
      <c r="BT59" s="40"/>
      <c r="BU59" s="85"/>
      <c r="BV59" s="40"/>
      <c r="BW59" s="40"/>
      <c r="BX59" s="85"/>
      <c r="BY59" s="40"/>
      <c r="BZ59" s="40"/>
      <c r="CA59" s="85"/>
      <c r="CB59" s="40"/>
      <c r="CC59" s="40"/>
      <c r="CD59" s="85"/>
      <c r="CE59" s="53">
        <v>0</v>
      </c>
      <c r="CF59" s="52">
        <v>3</v>
      </c>
      <c r="CG59" s="90">
        <f>SUM(CE59,CF59)</f>
        <v>3</v>
      </c>
      <c r="CH59" s="38">
        <v>1</v>
      </c>
      <c r="CI59" s="38">
        <v>5</v>
      </c>
      <c r="CJ59" s="90">
        <f>SUM(CH59,CI59)</f>
        <v>6</v>
      </c>
      <c r="CK59" s="38">
        <v>5</v>
      </c>
      <c r="CL59" s="38">
        <v>25</v>
      </c>
      <c r="CM59" s="90">
        <f>SUM(CK59,CL59)</f>
        <v>30</v>
      </c>
      <c r="CN59" s="38">
        <v>3</v>
      </c>
      <c r="CO59" s="38">
        <v>16</v>
      </c>
      <c r="CP59" s="89">
        <f>CN59+CO59</f>
        <v>19</v>
      </c>
      <c r="CQ59" s="34">
        <v>6</v>
      </c>
      <c r="CR59" s="34">
        <v>9</v>
      </c>
      <c r="CS59" s="89">
        <f>CQ59+CR59</f>
        <v>15</v>
      </c>
      <c r="DB59" s="90"/>
      <c r="DE59" s="90"/>
      <c r="DH59" s="90"/>
    </row>
    <row r="60" spans="1:112" hidden="1" x14ac:dyDescent="0.55000000000000004">
      <c r="A60" s="1" t="s">
        <v>57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10"/>
      <c r="W60" s="10"/>
      <c r="X60" s="10"/>
      <c r="Y60" s="10"/>
      <c r="Z60" s="10"/>
      <c r="AA60" s="11"/>
      <c r="AB60" s="10"/>
      <c r="AC60" s="10"/>
      <c r="AD60" s="11"/>
      <c r="AE60" s="10"/>
      <c r="AF60" s="10"/>
      <c r="AG60" s="11"/>
      <c r="AH60" s="10"/>
      <c r="AI60" s="10"/>
      <c r="AJ60" s="11"/>
      <c r="AK60" s="15"/>
      <c r="AL60" s="15"/>
      <c r="AM60" s="15"/>
      <c r="AN60" s="15"/>
      <c r="AO60" s="15"/>
      <c r="AP60" s="15"/>
      <c r="AQ60" s="15"/>
      <c r="AR60" s="10"/>
      <c r="AS60" s="10"/>
      <c r="AT60" s="11"/>
      <c r="AU60" s="10"/>
      <c r="AV60" s="10"/>
      <c r="AW60" s="11"/>
      <c r="AX60" s="13"/>
      <c r="AY60" s="13"/>
      <c r="AZ60" s="14"/>
      <c r="BA60" s="13"/>
      <c r="BB60" s="13"/>
      <c r="BC60" s="14"/>
      <c r="BD60" s="15"/>
      <c r="BE60" s="15"/>
      <c r="BF60" s="58"/>
      <c r="BG60" s="15"/>
      <c r="BH60" s="15"/>
      <c r="BI60" s="58"/>
      <c r="BJ60" s="58"/>
      <c r="BK60" s="58"/>
      <c r="BL60" s="15"/>
      <c r="BM60" s="15"/>
      <c r="BN60" s="15"/>
      <c r="BO60" s="75"/>
      <c r="BP60" s="59"/>
      <c r="BQ60" s="59"/>
      <c r="BR60" s="80"/>
      <c r="BS60" s="59"/>
      <c r="BT60" s="59"/>
      <c r="BU60" s="80"/>
      <c r="BV60" s="59"/>
      <c r="BW60" s="59"/>
      <c r="BX60" s="80"/>
      <c r="BY60" s="59"/>
      <c r="BZ60" s="59"/>
      <c r="CA60" s="80"/>
      <c r="CB60" s="59"/>
      <c r="CC60" s="59"/>
      <c r="CD60" s="80"/>
      <c r="CE60" s="59">
        <v>0</v>
      </c>
      <c r="CF60" s="59">
        <f>CF59/CF58</f>
        <v>0.6</v>
      </c>
      <c r="CG60" s="80">
        <f>CG59/CG58</f>
        <v>0.6</v>
      </c>
      <c r="CH60" s="59">
        <f>CH59/CH58</f>
        <v>0.14285714285714285</v>
      </c>
      <c r="CI60" s="59">
        <f>CI59/CI58</f>
        <v>0.41666666666666669</v>
      </c>
      <c r="CJ60" s="80">
        <f>CJ59/CJ58</f>
        <v>0.31578947368421051</v>
      </c>
      <c r="CK60" s="38">
        <v>0</v>
      </c>
      <c r="CL60" s="38">
        <v>15</v>
      </c>
      <c r="CM60" s="90">
        <f>SUM(CK60,CL60)</f>
        <v>15</v>
      </c>
      <c r="CN60" s="38">
        <v>2</v>
      </c>
      <c r="CO60" s="38">
        <v>10</v>
      </c>
      <c r="CP60" s="89">
        <f>CN60+CO60</f>
        <v>12</v>
      </c>
      <c r="CQ60" s="34">
        <v>1</v>
      </c>
      <c r="CR60" s="34">
        <v>4</v>
      </c>
      <c r="CS60" s="89">
        <f>CQ60+CR60</f>
        <v>5</v>
      </c>
      <c r="CV60" s="89"/>
      <c r="DB60" s="90"/>
      <c r="DE60" s="90"/>
      <c r="DH60" s="90"/>
    </row>
    <row r="61" spans="1:112" hidden="1" x14ac:dyDescent="0.55000000000000004">
      <c r="A61" s="96" t="s">
        <v>59</v>
      </c>
      <c r="B61" s="40"/>
      <c r="C61" s="40"/>
      <c r="D61" s="51"/>
      <c r="E61" s="40"/>
      <c r="F61" s="40"/>
      <c r="G61" s="51"/>
      <c r="H61" s="34"/>
      <c r="I61" s="34"/>
      <c r="J61" s="35"/>
      <c r="K61" s="34"/>
      <c r="L61" s="38"/>
      <c r="M61" s="35"/>
      <c r="N61" s="34"/>
      <c r="O61" s="34"/>
      <c r="P61" s="35"/>
      <c r="Q61" s="34"/>
      <c r="R61" s="34"/>
      <c r="S61" s="35"/>
      <c r="T61" s="38"/>
      <c r="U61" s="38"/>
      <c r="V61" s="35"/>
      <c r="W61" s="34"/>
      <c r="X61" s="34"/>
      <c r="Y61" s="35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9"/>
      <c r="AL61" s="9"/>
      <c r="AM61" s="9"/>
      <c r="AN61" s="9"/>
      <c r="AO61" s="9"/>
      <c r="AP61" s="9"/>
      <c r="AQ61" s="9"/>
      <c r="AR61" s="41"/>
      <c r="AS61" s="41"/>
      <c r="AT61" s="41"/>
      <c r="AU61" s="41"/>
      <c r="AV61" s="41"/>
      <c r="AW61" s="41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79"/>
      <c r="BP61" s="40"/>
      <c r="BQ61" s="40"/>
      <c r="BR61" s="85"/>
      <c r="BS61" s="40"/>
      <c r="BT61" s="40"/>
      <c r="BU61" s="85"/>
      <c r="BV61" s="34"/>
      <c r="BW61" s="34"/>
      <c r="BX61" s="89"/>
      <c r="BY61" s="34"/>
      <c r="BZ61" s="38"/>
      <c r="CA61" s="89"/>
      <c r="CB61" s="34"/>
      <c r="CC61" s="34"/>
      <c r="CD61" s="89"/>
      <c r="CE61" s="34"/>
      <c r="CF61" s="34"/>
      <c r="CG61" s="89"/>
      <c r="CH61" s="38"/>
      <c r="CI61" s="38"/>
      <c r="CJ61" s="89"/>
      <c r="CK61" s="59">
        <f t="shared" ref="CK61:CY61" si="49">CK60/CK59</f>
        <v>0</v>
      </c>
      <c r="CL61" s="59">
        <f t="shared" si="49"/>
        <v>0.6</v>
      </c>
      <c r="CM61" s="80">
        <f t="shared" si="49"/>
        <v>0.5</v>
      </c>
      <c r="CN61" s="59">
        <f t="shared" si="49"/>
        <v>0.66666666666666663</v>
      </c>
      <c r="CO61" s="59">
        <f t="shared" si="49"/>
        <v>0.625</v>
      </c>
      <c r="CP61" s="80">
        <f t="shared" si="49"/>
        <v>0.63157894736842102</v>
      </c>
      <c r="CQ61" s="59">
        <f t="shared" si="49"/>
        <v>0.16666666666666666</v>
      </c>
      <c r="CR61" s="59">
        <f t="shared" si="49"/>
        <v>0.44444444444444442</v>
      </c>
      <c r="CS61" s="80">
        <f t="shared" si="49"/>
        <v>0.33333333333333331</v>
      </c>
      <c r="CT61" s="80" t="e">
        <f>CT60/CT58</f>
        <v>#DIV/0!</v>
      </c>
      <c r="CU61" s="80" t="e">
        <f>CU60/CU59</f>
        <v>#DIV/0!</v>
      </c>
      <c r="CV61" s="80" t="e">
        <f>CV60/CV58</f>
        <v>#DIV/0!</v>
      </c>
      <c r="CW61" s="80" t="e">
        <f t="shared" si="49"/>
        <v>#DIV/0!</v>
      </c>
      <c r="CX61" s="80" t="e">
        <f t="shared" si="49"/>
        <v>#DIV/0!</v>
      </c>
      <c r="CY61" s="80" t="e">
        <f t="shared" si="49"/>
        <v>#DIV/0!</v>
      </c>
      <c r="CZ61" s="80" t="e">
        <f t="shared" ref="CZ61:DE61" si="50">CZ60/CZ59</f>
        <v>#DIV/0!</v>
      </c>
      <c r="DA61" s="80" t="e">
        <f t="shared" si="50"/>
        <v>#DIV/0!</v>
      </c>
      <c r="DB61" s="80" t="e">
        <f t="shared" si="50"/>
        <v>#DIV/0!</v>
      </c>
      <c r="DC61" s="115" t="e">
        <f t="shared" si="50"/>
        <v>#DIV/0!</v>
      </c>
      <c r="DD61" s="115" t="e">
        <f t="shared" si="50"/>
        <v>#DIV/0!</v>
      </c>
      <c r="DE61" s="80" t="e">
        <f t="shared" si="50"/>
        <v>#DIV/0!</v>
      </c>
      <c r="DF61" s="122" t="e">
        <f t="shared" ref="DF61:DH61" si="51">DF60/DF59</f>
        <v>#DIV/0!</v>
      </c>
      <c r="DG61" s="122" t="e">
        <f t="shared" si="51"/>
        <v>#DIV/0!</v>
      </c>
      <c r="DH61" s="80" t="e">
        <f t="shared" si="51"/>
        <v>#DIV/0!</v>
      </c>
    </row>
    <row r="62" spans="1:112" ht="15.6" x14ac:dyDescent="0.6">
      <c r="A62" s="17" t="s">
        <v>79</v>
      </c>
      <c r="B62" s="2">
        <v>2925</v>
      </c>
      <c r="C62" s="2">
        <v>3037</v>
      </c>
      <c r="D62" s="2">
        <v>5962</v>
      </c>
      <c r="E62" s="2">
        <v>2932</v>
      </c>
      <c r="F62" s="2">
        <v>3012</v>
      </c>
      <c r="G62" s="2">
        <v>5944</v>
      </c>
      <c r="H62" s="2">
        <v>2804</v>
      </c>
      <c r="I62" s="2">
        <v>3398</v>
      </c>
      <c r="J62" s="2">
        <v>2420</v>
      </c>
      <c r="K62" s="2">
        <v>3149</v>
      </c>
      <c r="L62" s="2">
        <v>5569</v>
      </c>
      <c r="M62" s="2">
        <v>2181</v>
      </c>
      <c r="N62" s="2">
        <v>2808</v>
      </c>
      <c r="O62" s="2">
        <v>4989</v>
      </c>
      <c r="P62" s="2">
        <v>2035</v>
      </c>
      <c r="Q62" s="2">
        <v>2912</v>
      </c>
      <c r="R62" s="2">
        <v>4947</v>
      </c>
      <c r="S62" s="2">
        <v>2237</v>
      </c>
      <c r="T62" s="2">
        <v>3018</v>
      </c>
      <c r="U62" s="2">
        <v>5255</v>
      </c>
      <c r="V62" s="5">
        <v>1963</v>
      </c>
      <c r="W62" s="5">
        <v>2480</v>
      </c>
      <c r="X62" s="5">
        <v>4443</v>
      </c>
      <c r="Y62" s="5">
        <v>2110</v>
      </c>
      <c r="Z62" s="5">
        <v>2374</v>
      </c>
      <c r="AA62" s="6">
        <v>4484</v>
      </c>
      <c r="AB62" s="5">
        <v>2347</v>
      </c>
      <c r="AC62" s="5">
        <v>2510</v>
      </c>
      <c r="AD62" s="6">
        <v>4857</v>
      </c>
      <c r="AE62" s="5">
        <v>2305</v>
      </c>
      <c r="AF62" s="5">
        <v>2576</v>
      </c>
      <c r="AG62" s="6">
        <v>4881</v>
      </c>
      <c r="AH62" s="5">
        <v>2466</v>
      </c>
      <c r="AI62" s="5">
        <v>2872</v>
      </c>
      <c r="AJ62" s="6">
        <v>5338</v>
      </c>
      <c r="AK62" s="36"/>
      <c r="AL62" s="36">
        <v>0</v>
      </c>
      <c r="AM62" s="36">
        <v>0</v>
      </c>
      <c r="AN62" s="36">
        <v>0</v>
      </c>
      <c r="AO62" s="36"/>
      <c r="AP62" s="36"/>
      <c r="AQ62" s="36"/>
      <c r="AR62" s="5">
        <v>2724</v>
      </c>
      <c r="AS62" s="5">
        <v>2964</v>
      </c>
      <c r="AT62" s="6">
        <f>SUM(AR62:AS62)</f>
        <v>5688</v>
      </c>
      <c r="AU62" s="5">
        <v>2667</v>
      </c>
      <c r="AV62" s="5">
        <v>3038</v>
      </c>
      <c r="AW62" s="6">
        <f>SUM(AU62:AV62)</f>
        <v>5705</v>
      </c>
      <c r="AX62" s="36" t="e">
        <f>AX9+AX19+#REF!+#REF!+#REF!</f>
        <v>#REF!</v>
      </c>
      <c r="AY62" s="36" t="e">
        <f>AY9+AY19+#REF!+#REF!+#REF!</f>
        <v>#REF!</v>
      </c>
      <c r="AZ62" s="37" t="e">
        <f>SUM(AX62:AY62)</f>
        <v>#REF!</v>
      </c>
      <c r="BA62" s="36" t="e">
        <f>BA9+BA19+BA24+#REF!</f>
        <v>#REF!</v>
      </c>
      <c r="BB62" s="36" t="e">
        <f>BB9+BB19+BB24+#REF!</f>
        <v>#REF!</v>
      </c>
      <c r="BC62" s="37" t="e">
        <f>SUM(BA62:BB62)</f>
        <v>#REF!</v>
      </c>
      <c r="BD62" s="36" t="e">
        <f>BD9+BD19+BD24+BD29+#REF!+BD14</f>
        <v>#REF!</v>
      </c>
      <c r="BE62" s="36" t="e">
        <f>BE9+BE19+BE24+BE29+#REF!+BE14</f>
        <v>#REF!</v>
      </c>
      <c r="BF62" s="37" t="e">
        <f>SUM(BD62:BE62)</f>
        <v>#REF!</v>
      </c>
      <c r="BG62" s="36" t="e">
        <f>BG9+BG19+BG24+BG29+#REF!+BG14</f>
        <v>#REF!</v>
      </c>
      <c r="BH62" s="36" t="e">
        <f>BH9+BH19+BH24+BH29+#REF!+BH14</f>
        <v>#REF!</v>
      </c>
      <c r="BI62" s="37" t="e">
        <f>SUM(BG62:BH62)</f>
        <v>#REF!</v>
      </c>
      <c r="BJ62" s="36" t="e">
        <f>BJ9+BJ19+BJ24+BJ29+#REF!+BJ14</f>
        <v>#REF!</v>
      </c>
      <c r="BK62" s="36" t="e">
        <f>BK9+BK19+BK24+BK29+#REF!+BK14</f>
        <v>#REF!</v>
      </c>
      <c r="BL62" s="36" t="e">
        <f>SUM(BJ62:BK62)</f>
        <v>#REF!</v>
      </c>
      <c r="BM62" s="36" t="e">
        <f>BM9+BM19+BM24+BM29+#REF!+BM14</f>
        <v>#REF!</v>
      </c>
      <c r="BN62" s="36" t="e">
        <f>BN9+BN19+BN24+BN29+#REF!+BN14</f>
        <v>#REF!</v>
      </c>
      <c r="BO62" s="62" t="e">
        <f>SUM(BM62:BN62)</f>
        <v>#REF!</v>
      </c>
      <c r="BP62" s="38" t="e">
        <f>BP9+BP19+BP24+BP29+#REF!+BP14</f>
        <v>#REF!</v>
      </c>
      <c r="BQ62" s="38" t="e">
        <f>BQ9+BQ19+BQ24+BQ29+#REF!+BQ14</f>
        <v>#REF!</v>
      </c>
      <c r="BR62" s="90" t="e">
        <f>SUM(BP62:BQ62)</f>
        <v>#REF!</v>
      </c>
      <c r="BS62" s="38" t="e">
        <f>BS9+BS19+BS24+BS29+#REF!+BS14</f>
        <v>#REF!</v>
      </c>
      <c r="BT62" s="38" t="e">
        <f>BT9+BT19+BT24+BT29+#REF!+BT14</f>
        <v>#REF!</v>
      </c>
      <c r="BU62" s="90" t="e">
        <f>SUM(BS62:BT62)</f>
        <v>#REF!</v>
      </c>
      <c r="BV62" s="38" t="e">
        <f>BV9+BV19+BV24+BV29+#REF!+BV14+BV43</f>
        <v>#REF!</v>
      </c>
      <c r="BW62" s="38" t="e">
        <f>BW9+BW19+BW24+BW29+#REF!+BW14+BW43</f>
        <v>#REF!</v>
      </c>
      <c r="BX62" s="90" t="e">
        <f>SUM(BV62:BW62)</f>
        <v>#REF!</v>
      </c>
      <c r="BY62" s="38" t="e">
        <f>BY9+BY19+BY24+BY29+#REF!+BY14+BY43</f>
        <v>#REF!</v>
      </c>
      <c r="BZ62" s="38" t="e">
        <f>BZ9+BZ19+BZ24+BZ29+#REF!+BZ14+BZ43</f>
        <v>#REF!</v>
      </c>
      <c r="CA62" s="90" t="e">
        <f>SUM(BY62:BZ62)</f>
        <v>#REF!</v>
      </c>
      <c r="CB62" s="38" t="e">
        <f>CB9+CB14+CB19+CB24+CB29+#REF!+CB43</f>
        <v>#REF!</v>
      </c>
      <c r="CC62" s="38" t="e">
        <f>CC9+CC14+CC19+CC24+CC29+#REF!+CC43</f>
        <v>#REF!</v>
      </c>
      <c r="CD62" s="90" t="e">
        <f>SUM(CB62:CC62)</f>
        <v>#REF!</v>
      </c>
      <c r="CE62" s="38" t="e">
        <f>CE9+CE14+CE19+CE24+CE29+#REF!+CE43+CE57</f>
        <v>#REF!</v>
      </c>
      <c r="CF62" s="38" t="e">
        <f>CF9+CF14+CF19+CF24+CF29+#REF!+CF43+CF57</f>
        <v>#REF!</v>
      </c>
      <c r="CG62" s="90" t="e">
        <f>SUM(CE62:CF62)</f>
        <v>#REF!</v>
      </c>
      <c r="CH62" s="38" t="e">
        <f>CH9+CH14+CH19+CH24+CH29+#REF!+CH43+CH57</f>
        <v>#REF!</v>
      </c>
      <c r="CI62" s="38" t="e">
        <f>CI9+CI14+CI19+CI24+CI29+#REF!+CI43+CI57</f>
        <v>#REF!</v>
      </c>
      <c r="CJ62" s="90" t="e">
        <f>SUM(CH62:CI62)</f>
        <v>#REF!</v>
      </c>
      <c r="CK62" s="38">
        <f t="shared" ref="CK62:CL64" si="52">CK9+CK14+CK19+CK24+CK29+CK43+CK58+CK52</f>
        <v>10222</v>
      </c>
      <c r="CL62" s="38">
        <f t="shared" si="52"/>
        <v>3219</v>
      </c>
      <c r="CM62" s="90">
        <f>SUM(CK62:CL62)</f>
        <v>13441</v>
      </c>
      <c r="DE62" s="89"/>
      <c r="DH62" s="89"/>
    </row>
    <row r="63" spans="1:112" x14ac:dyDescent="0.55000000000000004">
      <c r="A63" s="1" t="s">
        <v>53</v>
      </c>
      <c r="B63" s="2">
        <v>1877</v>
      </c>
      <c r="C63" s="2">
        <v>2574</v>
      </c>
      <c r="D63" s="2">
        <v>4451</v>
      </c>
      <c r="E63" s="2">
        <v>1601</v>
      </c>
      <c r="F63" s="2">
        <v>2224</v>
      </c>
      <c r="G63" s="2">
        <v>3825</v>
      </c>
      <c r="H63" s="2">
        <v>1648</v>
      </c>
      <c r="I63" s="2">
        <v>2623</v>
      </c>
      <c r="J63" s="2">
        <v>1516</v>
      </c>
      <c r="K63" s="2">
        <v>2610</v>
      </c>
      <c r="L63" s="2">
        <v>4126</v>
      </c>
      <c r="M63" s="2">
        <v>1388</v>
      </c>
      <c r="N63" s="2">
        <v>2455</v>
      </c>
      <c r="O63" s="2">
        <v>3843</v>
      </c>
      <c r="P63" s="2">
        <v>1366</v>
      </c>
      <c r="Q63" s="2">
        <v>2555</v>
      </c>
      <c r="R63" s="2">
        <v>3921</v>
      </c>
      <c r="S63" s="2">
        <v>1496</v>
      </c>
      <c r="T63" s="2">
        <v>2741</v>
      </c>
      <c r="U63" s="2">
        <v>4237</v>
      </c>
      <c r="V63" s="5">
        <v>1320</v>
      </c>
      <c r="W63" s="5">
        <v>2249</v>
      </c>
      <c r="X63" s="5">
        <v>3569</v>
      </c>
      <c r="Y63" s="5">
        <v>1363</v>
      </c>
      <c r="Z63" s="5">
        <v>2081</v>
      </c>
      <c r="AA63" s="6">
        <v>3444</v>
      </c>
      <c r="AB63" s="5">
        <v>1541</v>
      </c>
      <c r="AC63" s="5">
        <v>2234</v>
      </c>
      <c r="AD63" s="6">
        <v>3775</v>
      </c>
      <c r="AE63" s="5">
        <v>1441</v>
      </c>
      <c r="AF63" s="5">
        <v>2224</v>
      </c>
      <c r="AG63" s="6">
        <v>3665</v>
      </c>
      <c r="AH63" s="5">
        <v>1460</v>
      </c>
      <c r="AI63" s="5">
        <v>2479</v>
      </c>
      <c r="AJ63" s="6">
        <v>3939</v>
      </c>
      <c r="AK63" s="36"/>
      <c r="AL63" s="36">
        <v>0</v>
      </c>
      <c r="AM63" s="36">
        <v>0</v>
      </c>
      <c r="AN63" s="36">
        <v>0</v>
      </c>
      <c r="AO63" s="36"/>
      <c r="AP63" s="36"/>
      <c r="AQ63" s="36"/>
      <c r="AR63" s="5">
        <v>1694</v>
      </c>
      <c r="AS63" s="5">
        <v>2601</v>
      </c>
      <c r="AT63" s="6">
        <f>SUM(AR63:AS63)</f>
        <v>4295</v>
      </c>
      <c r="AU63" s="5">
        <v>1562</v>
      </c>
      <c r="AV63" s="5">
        <v>2631</v>
      </c>
      <c r="AW63" s="6">
        <f>SUM(AU63:AV63)</f>
        <v>4193</v>
      </c>
      <c r="AX63" s="36" t="e">
        <f>AX10+AX20+#REF!+#REF!+#REF!</f>
        <v>#REF!</v>
      </c>
      <c r="AY63" s="36" t="e">
        <f>AY10+AY20+#REF!+#REF!+#REF!</f>
        <v>#REF!</v>
      </c>
      <c r="AZ63" s="37" t="e">
        <f>SUM(AX63:AY63)</f>
        <v>#REF!</v>
      </c>
      <c r="BA63" s="36" t="e">
        <f>BA10+BA20+BA25+#REF!</f>
        <v>#REF!</v>
      </c>
      <c r="BB63" s="36" t="e">
        <f>BB10+BB20+BB25+#REF!</f>
        <v>#REF!</v>
      </c>
      <c r="BC63" s="37" t="e">
        <f>SUM(BA63:BB63)</f>
        <v>#REF!</v>
      </c>
      <c r="BD63" s="36" t="e">
        <f>BD10+BD20+BD25+BD30+#REF!+BD15</f>
        <v>#REF!</v>
      </c>
      <c r="BE63" s="36" t="e">
        <f>BE10+BE20+BE25+BE30+#REF!+BE15</f>
        <v>#REF!</v>
      </c>
      <c r="BF63" s="37" t="e">
        <f>SUM(BD63:BE63)</f>
        <v>#REF!</v>
      </c>
      <c r="BG63" s="36" t="e">
        <f>BG10+BG20+BG25+BG30+#REF!+BG15</f>
        <v>#REF!</v>
      </c>
      <c r="BH63" s="36" t="e">
        <f>BH10+BH20+BH25+BH30+#REF!+BH15</f>
        <v>#REF!</v>
      </c>
      <c r="BI63" s="37" t="e">
        <f>SUM(BG63:BH63)</f>
        <v>#REF!</v>
      </c>
      <c r="BJ63" s="36" t="e">
        <f>BJ10+BJ20+BJ25+BJ30+#REF!+BJ15</f>
        <v>#REF!</v>
      </c>
      <c r="BK63" s="36" t="e">
        <f>BK10+BK20+BK25+BK30+#REF!+BK15</f>
        <v>#REF!</v>
      </c>
      <c r="BL63" s="36" t="e">
        <f>SUM(BJ63:BK63)</f>
        <v>#REF!</v>
      </c>
      <c r="BM63" s="36" t="e">
        <f>BM10+BM20+BM25+BM30+#REF!+BM15</f>
        <v>#REF!</v>
      </c>
      <c r="BN63" s="36" t="e">
        <f>BN10+BN20+BN25+BN30+#REF!+BN15</f>
        <v>#REF!</v>
      </c>
      <c r="BO63" s="62" t="e">
        <f>SUM(BM63:BN63)</f>
        <v>#REF!</v>
      </c>
      <c r="BP63" s="38" t="e">
        <f>BP10+BP20+BP25+BP30+#REF!+BP15</f>
        <v>#REF!</v>
      </c>
      <c r="BQ63" s="38" t="e">
        <f>BQ10+BQ20+BQ25+BQ30+#REF!+BQ15</f>
        <v>#REF!</v>
      </c>
      <c r="BR63" s="90" t="e">
        <f>SUM(BP63:BQ63)</f>
        <v>#REF!</v>
      </c>
      <c r="BS63" s="38" t="e">
        <f>BS10+BS20+BS25+BS30+#REF!+BS15</f>
        <v>#REF!</v>
      </c>
      <c r="BT63" s="38" t="e">
        <f>BT10+BT20+BT25+BT30+#REF!+BT15</f>
        <v>#REF!</v>
      </c>
      <c r="BU63" s="90" t="e">
        <f>SUM(BS63:BT63)</f>
        <v>#REF!</v>
      </c>
      <c r="BV63" s="38" t="e">
        <f>BV10+BV20+BV25+BV30+#REF!+BV15+BV44</f>
        <v>#REF!</v>
      </c>
      <c r="BW63" s="38" t="e">
        <f>BW10+BW20+BW25+BW30+#REF!+BW15+BW44</f>
        <v>#REF!</v>
      </c>
      <c r="BX63" s="90" t="e">
        <f>SUM(BV63:BW63)</f>
        <v>#REF!</v>
      </c>
      <c r="BY63" s="38" t="e">
        <f>BY10+BY20+BY25+BY30+#REF!+BY15+BY44</f>
        <v>#REF!</v>
      </c>
      <c r="BZ63" s="38" t="e">
        <f>BZ10+BZ20+BZ25+BZ30+#REF!+BZ15+BZ44</f>
        <v>#REF!</v>
      </c>
      <c r="CA63" s="90" t="e">
        <f>SUM(BY63:BZ63)</f>
        <v>#REF!</v>
      </c>
      <c r="CB63" s="38" t="e">
        <f>CB10+CB15+CB20+CB25+CB30+#REF!+CB44</f>
        <v>#REF!</v>
      </c>
      <c r="CC63" s="38" t="e">
        <f>CC10+CC15+CC20+CC25+CC30+#REF!+CC44</f>
        <v>#REF!</v>
      </c>
      <c r="CD63" s="90" t="e">
        <f>SUM(CB63:CC63)</f>
        <v>#REF!</v>
      </c>
      <c r="CE63" s="38" t="e">
        <f>CE10+CE15+CE20+CE25+CE30+#REF!+CE44+CE58</f>
        <v>#REF!</v>
      </c>
      <c r="CF63" s="38" t="e">
        <f>CF10+CF15+CF20+CF25+CF30+#REF!+CF44+CF58</f>
        <v>#REF!</v>
      </c>
      <c r="CG63" s="90" t="e">
        <f>SUM(CE63:CF63)</f>
        <v>#REF!</v>
      </c>
      <c r="CH63" s="38" t="e">
        <f>CH10+CH15+CH20+CH25+CH30+#REF!+CH44+CH58</f>
        <v>#REF!</v>
      </c>
      <c r="CI63" s="38" t="e">
        <f>CI10+CI15+CI20+CI25+CI30+#REF!+CI44+CI58</f>
        <v>#REF!</v>
      </c>
      <c r="CJ63" s="90" t="e">
        <f>SUM(CH63:CI63)</f>
        <v>#REF!</v>
      </c>
      <c r="CK63" s="38">
        <f t="shared" si="52"/>
        <v>7013</v>
      </c>
      <c r="CL63" s="38">
        <f t="shared" si="52"/>
        <v>2691</v>
      </c>
      <c r="CM63" s="90">
        <f>SUM(CK63:CL63)</f>
        <v>9704</v>
      </c>
      <c r="CN63" s="38">
        <f t="shared" ref="CN63:CO65" si="53">CN9+CN14+CN19+CN24+CN29+CN43+CN58+CN53</f>
        <v>10523</v>
      </c>
      <c r="CO63" s="38">
        <f t="shared" si="53"/>
        <v>3104</v>
      </c>
      <c r="CP63" s="90">
        <f>CN63+CO63</f>
        <v>13627</v>
      </c>
      <c r="CQ63" s="38">
        <f>CQ9+CQ14+CQ19+CQ24+CQ48+CQ43+CQ58+CQ53</f>
        <v>11906</v>
      </c>
      <c r="CR63" s="38">
        <f>CR9+CR14+CR19+CR24+CR29+CR48+CR43+CR58+CR53</f>
        <v>2833</v>
      </c>
      <c r="CS63" s="90">
        <f>CQ63+CR63</f>
        <v>14739</v>
      </c>
      <c r="CT63" s="38">
        <f t="shared" ref="CT63:CU65" si="54">CT9+CT14+CT19+CT24+CT43+CT53+CT48</f>
        <v>13649</v>
      </c>
      <c r="CU63" s="38">
        <f t="shared" si="54"/>
        <v>2786</v>
      </c>
      <c r="CV63" s="90">
        <f>CT63+CU63</f>
        <v>16435</v>
      </c>
      <c r="CW63" s="38">
        <f t="shared" ref="CW63:CX65" si="55">CW9+CW14+CW19+CW24+CW43+CW53+CW48</f>
        <v>14029</v>
      </c>
      <c r="CX63" s="38">
        <f t="shared" si="55"/>
        <v>2372</v>
      </c>
      <c r="CY63" s="90">
        <f>CW63+CX63</f>
        <v>16401</v>
      </c>
      <c r="CZ63" s="38">
        <f t="shared" ref="CZ63:DA65" si="56">CZ9+CZ14+CZ19+CZ24+CZ43+CZ48+CZ53</f>
        <v>16383</v>
      </c>
      <c r="DA63" s="38">
        <f t="shared" si="56"/>
        <v>2934</v>
      </c>
      <c r="DB63" s="90">
        <f>CZ63+DA63</f>
        <v>19317</v>
      </c>
      <c r="DC63" s="38">
        <f t="shared" ref="DC63:DD65" si="57">DC9+DC14+DC19+DC24+DC43+DC48+DC53</f>
        <v>19512</v>
      </c>
      <c r="DD63" s="38">
        <f t="shared" si="57"/>
        <v>3205</v>
      </c>
      <c r="DE63" s="90">
        <f>DC63+DD63</f>
        <v>22717</v>
      </c>
      <c r="DF63" s="123">
        <f t="shared" ref="DF63:DG63" si="58">DF9+DF14+DF19+DF24+DF43+DF48+DF53</f>
        <v>20918</v>
      </c>
      <c r="DG63" s="123">
        <f t="shared" si="58"/>
        <v>3276</v>
      </c>
      <c r="DH63" s="90">
        <f>DF63+DG63</f>
        <v>24194</v>
      </c>
    </row>
    <row r="64" spans="1:112" x14ac:dyDescent="0.55000000000000004">
      <c r="A64" s="1" t="s">
        <v>55</v>
      </c>
      <c r="B64" s="2">
        <v>1033</v>
      </c>
      <c r="C64" s="2">
        <v>1668</v>
      </c>
      <c r="D64" s="2">
        <v>2701</v>
      </c>
      <c r="E64" s="2">
        <v>818</v>
      </c>
      <c r="F64" s="2">
        <v>1319</v>
      </c>
      <c r="G64" s="2">
        <v>2137</v>
      </c>
      <c r="H64" s="2">
        <v>823</v>
      </c>
      <c r="I64" s="2">
        <v>1619</v>
      </c>
      <c r="J64" s="2">
        <v>751</v>
      </c>
      <c r="K64" s="2">
        <v>1552</v>
      </c>
      <c r="L64" s="2">
        <v>2303</v>
      </c>
      <c r="M64" s="2">
        <v>745</v>
      </c>
      <c r="N64" s="2">
        <v>1442</v>
      </c>
      <c r="O64" s="2">
        <v>2187</v>
      </c>
      <c r="P64" s="2">
        <v>734</v>
      </c>
      <c r="Q64" s="2">
        <v>1505</v>
      </c>
      <c r="R64" s="2">
        <v>2239</v>
      </c>
      <c r="S64" s="2">
        <v>800</v>
      </c>
      <c r="T64" s="2">
        <v>1666</v>
      </c>
      <c r="U64" s="2">
        <v>2466</v>
      </c>
      <c r="V64" s="5">
        <v>662</v>
      </c>
      <c r="W64" s="5">
        <v>1397</v>
      </c>
      <c r="X64" s="5">
        <v>2059</v>
      </c>
      <c r="Y64" s="5">
        <v>691</v>
      </c>
      <c r="Z64" s="5">
        <v>1225</v>
      </c>
      <c r="AA64" s="6">
        <v>1916</v>
      </c>
      <c r="AB64" s="5">
        <v>743</v>
      </c>
      <c r="AC64" s="5">
        <v>1371</v>
      </c>
      <c r="AD64" s="6">
        <v>2114</v>
      </c>
      <c r="AE64" s="5">
        <v>637</v>
      </c>
      <c r="AF64" s="5">
        <v>1347</v>
      </c>
      <c r="AG64" s="6">
        <v>1984</v>
      </c>
      <c r="AH64" s="5">
        <v>674</v>
      </c>
      <c r="AI64" s="5">
        <v>1574</v>
      </c>
      <c r="AJ64" s="6">
        <v>2248</v>
      </c>
      <c r="AK64" s="36"/>
      <c r="AL64" s="36">
        <v>0</v>
      </c>
      <c r="AM64" s="36">
        <v>0</v>
      </c>
      <c r="AN64" s="36">
        <v>0</v>
      </c>
      <c r="AO64" s="36"/>
      <c r="AP64" s="36"/>
      <c r="AQ64" s="36"/>
      <c r="AR64" s="5">
        <v>789</v>
      </c>
      <c r="AS64" s="5">
        <v>1590</v>
      </c>
      <c r="AT64" s="6">
        <f>SUM(AR64:AS64)</f>
        <v>2379</v>
      </c>
      <c r="AU64" s="5">
        <v>706</v>
      </c>
      <c r="AV64" s="5">
        <v>1556</v>
      </c>
      <c r="AW64" s="6">
        <f>SUM(AU64:AV64)</f>
        <v>2262</v>
      </c>
      <c r="AX64" s="36" t="e">
        <f>AX11+AX21+#REF!+#REF!+#REF!</f>
        <v>#REF!</v>
      </c>
      <c r="AY64" s="36" t="e">
        <f>AY11+AY21+#REF!+#REF!+#REF!</f>
        <v>#REF!</v>
      </c>
      <c r="AZ64" s="37" t="e">
        <f>SUM(AX64:AY64)</f>
        <v>#REF!</v>
      </c>
      <c r="BA64" s="36" t="e">
        <f>BA11+BA21+BA26+#REF!</f>
        <v>#REF!</v>
      </c>
      <c r="BB64" s="36" t="e">
        <f>BB11+BB21+BB26+#REF!</f>
        <v>#REF!</v>
      </c>
      <c r="BC64" s="37" t="e">
        <f>SUM(BA64:BB64)</f>
        <v>#REF!</v>
      </c>
      <c r="BD64" s="36" t="e">
        <f>BD11+BD21+BD26+BD31+#REF!+BD16</f>
        <v>#REF!</v>
      </c>
      <c r="BE64" s="36" t="e">
        <f>BE11+BE21+BE26+BE31+#REF!+BE16</f>
        <v>#REF!</v>
      </c>
      <c r="BF64" s="37" t="e">
        <f>SUM(BD64:BE64)</f>
        <v>#REF!</v>
      </c>
      <c r="BG64" s="36" t="e">
        <f>BG11+BG21+BG26+BG31+#REF!+BG16</f>
        <v>#REF!</v>
      </c>
      <c r="BH64" s="36" t="e">
        <f>BH11+BH21+BH26+BH31+#REF!+BH16</f>
        <v>#REF!</v>
      </c>
      <c r="BI64" s="37" t="e">
        <f>SUM(BG64:BH64)</f>
        <v>#REF!</v>
      </c>
      <c r="BJ64" s="36" t="e">
        <f>BJ11+BJ21+BJ26+BJ31+#REF!+BJ16</f>
        <v>#REF!</v>
      </c>
      <c r="BK64" s="36" t="e">
        <f>BK11+BK21+BK26+BK31+#REF!+BK16</f>
        <v>#REF!</v>
      </c>
      <c r="BL64" s="36" t="e">
        <f>SUM(BJ64:BK64)</f>
        <v>#REF!</v>
      </c>
      <c r="BM64" s="36" t="e">
        <f>BM11+BM21+BM26+BM31+#REF!+BM16</f>
        <v>#REF!</v>
      </c>
      <c r="BN64" s="36" t="e">
        <f>BN11+BN21+BN26+BN31+#REF!+BN16</f>
        <v>#REF!</v>
      </c>
      <c r="BO64" s="62" t="e">
        <f>SUM(BM64:BN64)</f>
        <v>#REF!</v>
      </c>
      <c r="BP64" s="38" t="e">
        <f>BP11+BP21+BP26+BP31+#REF!+BP16</f>
        <v>#REF!</v>
      </c>
      <c r="BQ64" s="38" t="e">
        <f>BQ11+BQ21+BQ26+BQ31+#REF!+BQ16</f>
        <v>#REF!</v>
      </c>
      <c r="BR64" s="90" t="e">
        <f>SUM(BP64:BQ64)</f>
        <v>#REF!</v>
      </c>
      <c r="BS64" s="38" t="e">
        <f>BS11+BS21+BS26+BS31+#REF!+BS16</f>
        <v>#REF!</v>
      </c>
      <c r="BT64" s="38" t="e">
        <f>BT11+BT21+BT26+BT31+#REF!+BT16</f>
        <v>#REF!</v>
      </c>
      <c r="BU64" s="90" t="e">
        <f>SUM(BS64:BT64)</f>
        <v>#REF!</v>
      </c>
      <c r="BV64" s="38" t="e">
        <f>BV11+BV21+BV26+BV31+#REF!+BV16+BV45</f>
        <v>#REF!</v>
      </c>
      <c r="BW64" s="38" t="e">
        <f>BW11+BW21+BW26+BW31+#REF!+BW16+BW45</f>
        <v>#REF!</v>
      </c>
      <c r="BX64" s="90" t="e">
        <f>SUM(BV64:BW64)</f>
        <v>#REF!</v>
      </c>
      <c r="BY64" s="38" t="e">
        <f>BY11+BY21+BY26+BY31+#REF!+BY16+BY45</f>
        <v>#REF!</v>
      </c>
      <c r="BZ64" s="38" t="e">
        <f>BZ11+BZ21+BZ26+BZ31+#REF!+BZ16+BZ45</f>
        <v>#REF!</v>
      </c>
      <c r="CA64" s="90" t="e">
        <f>SUM(BY64:BZ64)</f>
        <v>#REF!</v>
      </c>
      <c r="CB64" s="38" t="e">
        <f>CB11+CB16+CB21+CB26+CB31+#REF!+CB45</f>
        <v>#REF!</v>
      </c>
      <c r="CC64" s="38" t="e">
        <f>CC11+CC16+CC21+CC26+CC31+#REF!+CC45</f>
        <v>#REF!</v>
      </c>
      <c r="CD64" s="90" t="e">
        <f>SUM(CB64:CC64)</f>
        <v>#REF!</v>
      </c>
      <c r="CE64" s="38" t="e">
        <f>CE11+CE16+CE21+CE26+CE31+#REF!+CE45+CE59</f>
        <v>#REF!</v>
      </c>
      <c r="CF64" s="38" t="e">
        <f>CF11+CF16+CF21+CF26+CF31+#REF!+CF45+CF59</f>
        <v>#REF!</v>
      </c>
      <c r="CG64" s="90" t="e">
        <f>SUM(CE64:CF64)</f>
        <v>#REF!</v>
      </c>
      <c r="CH64" s="38" t="e">
        <f>CH11+CH16+CH21+CH26+CH31+#REF!+CH45+CH59</f>
        <v>#REF!</v>
      </c>
      <c r="CI64" s="38" t="e">
        <f>CI11+CI16+CI21+CI26+CI31+#REF!+CI45+CI59</f>
        <v>#REF!</v>
      </c>
      <c r="CJ64" s="90" t="e">
        <f>SUM(CH64:CI64)</f>
        <v>#REF!</v>
      </c>
      <c r="CK64" s="38">
        <f t="shared" si="52"/>
        <v>1715</v>
      </c>
      <c r="CL64" s="38">
        <f t="shared" si="52"/>
        <v>1646</v>
      </c>
      <c r="CM64" s="90">
        <f>SUM(CK64:CL64)</f>
        <v>3361</v>
      </c>
      <c r="CN64" s="38">
        <f t="shared" si="53"/>
        <v>7896</v>
      </c>
      <c r="CO64" s="38">
        <f t="shared" si="53"/>
        <v>2613</v>
      </c>
      <c r="CP64" s="90">
        <f>CN64+CO64</f>
        <v>10509</v>
      </c>
      <c r="CQ64" s="38">
        <f>CQ10+CQ15+CQ20+CQ25+CQ30+CQ49+CQ44+CQ59+CQ54</f>
        <v>9240</v>
      </c>
      <c r="CR64" s="38">
        <f>CR10+CR15+CR20+CR25+CR30+CR49+CR44+CR59+CR54</f>
        <v>2325</v>
      </c>
      <c r="CS64" s="90">
        <f>CQ64+CR64</f>
        <v>11565</v>
      </c>
      <c r="CT64" s="38">
        <f t="shared" si="54"/>
        <v>10393</v>
      </c>
      <c r="CU64" s="38">
        <f t="shared" si="54"/>
        <v>2391</v>
      </c>
      <c r="CV64" s="90">
        <f>CT64+CU64</f>
        <v>12784</v>
      </c>
      <c r="CW64" s="38">
        <f t="shared" si="55"/>
        <v>11178</v>
      </c>
      <c r="CX64" s="38">
        <f t="shared" si="55"/>
        <v>2017</v>
      </c>
      <c r="CY64" s="90">
        <f>CW64+CX64</f>
        <v>13195</v>
      </c>
      <c r="CZ64" s="38">
        <f t="shared" si="56"/>
        <v>12926</v>
      </c>
      <c r="DA64" s="38">
        <f t="shared" si="56"/>
        <v>2230</v>
      </c>
      <c r="DB64" s="90">
        <f>CZ64+DA64</f>
        <v>15156</v>
      </c>
      <c r="DC64" s="38">
        <f t="shared" si="57"/>
        <v>15757</v>
      </c>
      <c r="DD64" s="38">
        <f t="shared" si="57"/>
        <v>2568</v>
      </c>
      <c r="DE64" s="90">
        <f>DC64+DD64</f>
        <v>18325</v>
      </c>
      <c r="DF64" s="123">
        <f t="shared" ref="DF64:DG64" si="59">DF10+DF15+DF20+DF25+DF44+DF49+DF54</f>
        <v>17353</v>
      </c>
      <c r="DG64" s="123">
        <f t="shared" si="59"/>
        <v>2664</v>
      </c>
      <c r="DH64" s="90">
        <f>DF64+DG64</f>
        <v>20017</v>
      </c>
    </row>
    <row r="65" spans="1:112" x14ac:dyDescent="0.55000000000000004">
      <c r="A65" s="1" t="s">
        <v>57</v>
      </c>
      <c r="B65" s="2">
        <v>0.55034629728289819</v>
      </c>
      <c r="C65" s="2">
        <v>0.64801864801864806</v>
      </c>
      <c r="D65" s="2">
        <v>0.60682992585935747</v>
      </c>
      <c r="E65" s="2">
        <v>0.51093066833229228</v>
      </c>
      <c r="F65" s="2">
        <v>0.59307553956834536</v>
      </c>
      <c r="G65" s="2">
        <v>0.55869281045751629</v>
      </c>
      <c r="H65" s="2">
        <v>0.49939320388349512</v>
      </c>
      <c r="I65" s="2">
        <v>0.61723217689668319</v>
      </c>
      <c r="J65" s="2">
        <v>0.49538258575197891</v>
      </c>
      <c r="K65" s="2">
        <v>0.59463601532567045</v>
      </c>
      <c r="L65" s="2">
        <v>0.55816771691711098</v>
      </c>
      <c r="M65" s="2">
        <v>0.53674351585014413</v>
      </c>
      <c r="N65" s="2">
        <v>0.58737270875763747</v>
      </c>
      <c r="O65" s="2">
        <v>0.56908665105386413</v>
      </c>
      <c r="P65" s="2">
        <v>0.53733528550512444</v>
      </c>
      <c r="Q65" s="2">
        <v>0.58904109589041098</v>
      </c>
      <c r="R65" s="2">
        <v>0.57102779903085943</v>
      </c>
      <c r="S65" s="2">
        <v>0.53475935828877008</v>
      </c>
      <c r="T65" s="2">
        <v>0.60780736957314851</v>
      </c>
      <c r="U65" s="2">
        <v>0.58201557705924001</v>
      </c>
      <c r="V65" s="18">
        <v>0.50151515151515147</v>
      </c>
      <c r="W65" s="18">
        <v>0.62116496220542461</v>
      </c>
      <c r="X65" s="18">
        <v>0.57691230036424768</v>
      </c>
      <c r="Y65" s="18">
        <v>0.50696991929567137</v>
      </c>
      <c r="Z65" s="18">
        <v>0.58865929841422393</v>
      </c>
      <c r="AA65" s="19">
        <v>0.55632984901277582</v>
      </c>
      <c r="AB65" s="18">
        <v>0.48215444516547695</v>
      </c>
      <c r="AC65" s="18">
        <v>0.61369740376007165</v>
      </c>
      <c r="AD65" s="19">
        <v>0.56000000000000005</v>
      </c>
      <c r="AE65" s="18">
        <v>0.44205412907702984</v>
      </c>
      <c r="AF65" s="18">
        <v>0.60566546762589923</v>
      </c>
      <c r="AG65" s="19">
        <v>0.54133697135061387</v>
      </c>
      <c r="AH65" s="18">
        <v>0.46164383561643835</v>
      </c>
      <c r="AI65" s="18">
        <v>0.63493344090359016</v>
      </c>
      <c r="AJ65" s="19">
        <v>0.57070322416857067</v>
      </c>
      <c r="AK65" s="9"/>
      <c r="AL65" s="9" t="e">
        <v>#VALUE!</v>
      </c>
      <c r="AM65" s="9" t="e">
        <v>#VALUE!</v>
      </c>
      <c r="AN65" s="9" t="e">
        <v>#VALUE!</v>
      </c>
      <c r="AO65" s="9"/>
      <c r="AP65" s="9"/>
      <c r="AQ65" s="9"/>
      <c r="AR65" s="18">
        <v>0.46600000000000003</v>
      </c>
      <c r="AS65" s="18">
        <v>0.61099999999999999</v>
      </c>
      <c r="AT65" s="19">
        <v>0.55400000000000005</v>
      </c>
      <c r="AU65" s="18">
        <v>0.45200000000000001</v>
      </c>
      <c r="AV65" s="18">
        <v>0.59099999999999997</v>
      </c>
      <c r="AW65" s="19">
        <v>0.53900000000000003</v>
      </c>
      <c r="AX65" s="9" t="e">
        <f t="shared" ref="AX65:BC65" si="60">AX64/AX63</f>
        <v>#REF!</v>
      </c>
      <c r="AY65" s="9" t="e">
        <f t="shared" si="60"/>
        <v>#REF!</v>
      </c>
      <c r="AZ65" s="39" t="e">
        <f t="shared" si="60"/>
        <v>#REF!</v>
      </c>
      <c r="BA65" s="9" t="e">
        <f t="shared" si="60"/>
        <v>#REF!</v>
      </c>
      <c r="BB65" s="9" t="e">
        <f t="shared" si="60"/>
        <v>#REF!</v>
      </c>
      <c r="BC65" s="39" t="e">
        <f t="shared" si="60"/>
        <v>#REF!</v>
      </c>
      <c r="BD65" s="9" t="e">
        <f t="shared" ref="BD65:BL65" si="61">BD64/BD63</f>
        <v>#REF!</v>
      </c>
      <c r="BE65" s="9" t="e">
        <f t="shared" si="61"/>
        <v>#REF!</v>
      </c>
      <c r="BF65" s="39" t="e">
        <f t="shared" si="61"/>
        <v>#REF!</v>
      </c>
      <c r="BG65" s="9" t="e">
        <f t="shared" si="61"/>
        <v>#REF!</v>
      </c>
      <c r="BH65" s="9" t="e">
        <f t="shared" si="61"/>
        <v>#REF!</v>
      </c>
      <c r="BI65" s="39" t="e">
        <f t="shared" si="61"/>
        <v>#REF!</v>
      </c>
      <c r="BJ65" s="9" t="e">
        <f t="shared" si="61"/>
        <v>#REF!</v>
      </c>
      <c r="BK65" s="9" t="e">
        <f t="shared" si="61"/>
        <v>#REF!</v>
      </c>
      <c r="BL65" s="9" t="e">
        <f t="shared" si="61"/>
        <v>#REF!</v>
      </c>
      <c r="BM65" s="9" t="e">
        <f t="shared" ref="BM65:BU65" si="62">BM64/BM63</f>
        <v>#REF!</v>
      </c>
      <c r="BN65" s="9" t="e">
        <f t="shared" si="62"/>
        <v>#REF!</v>
      </c>
      <c r="BO65" s="79" t="e">
        <f t="shared" si="62"/>
        <v>#REF!</v>
      </c>
      <c r="BP65" s="40" t="e">
        <f t="shared" si="62"/>
        <v>#REF!</v>
      </c>
      <c r="BQ65" s="40" t="e">
        <f t="shared" si="62"/>
        <v>#REF!</v>
      </c>
      <c r="BR65" s="85" t="e">
        <f t="shared" si="62"/>
        <v>#REF!</v>
      </c>
      <c r="BS65" s="40" t="e">
        <f t="shared" si="62"/>
        <v>#REF!</v>
      </c>
      <c r="BT65" s="40" t="e">
        <f t="shared" si="62"/>
        <v>#REF!</v>
      </c>
      <c r="BU65" s="85" t="e">
        <f t="shared" si="62"/>
        <v>#REF!</v>
      </c>
      <c r="BV65" s="40" t="e">
        <f t="shared" ref="BV65:CA65" si="63">BV64/BV63</f>
        <v>#REF!</v>
      </c>
      <c r="BW65" s="40" t="e">
        <f t="shared" si="63"/>
        <v>#REF!</v>
      </c>
      <c r="BX65" s="85" t="e">
        <f t="shared" si="63"/>
        <v>#REF!</v>
      </c>
      <c r="BY65" s="40" t="e">
        <f t="shared" si="63"/>
        <v>#REF!</v>
      </c>
      <c r="BZ65" s="40" t="e">
        <f t="shared" si="63"/>
        <v>#REF!</v>
      </c>
      <c r="CA65" s="85" t="e">
        <f t="shared" si="63"/>
        <v>#REF!</v>
      </c>
      <c r="CB65" s="23" t="e">
        <f t="shared" ref="CB65:CJ65" si="64">CB64/CB63</f>
        <v>#REF!</v>
      </c>
      <c r="CC65" s="23" t="e">
        <f t="shared" si="64"/>
        <v>#REF!</v>
      </c>
      <c r="CD65" s="85" t="e">
        <f t="shared" si="64"/>
        <v>#REF!</v>
      </c>
      <c r="CE65" s="23" t="e">
        <f t="shared" si="64"/>
        <v>#REF!</v>
      </c>
      <c r="CF65" s="23" t="e">
        <f t="shared" si="64"/>
        <v>#REF!</v>
      </c>
      <c r="CG65" s="85" t="e">
        <f t="shared" si="64"/>
        <v>#REF!</v>
      </c>
      <c r="CH65" s="40" t="e">
        <f t="shared" si="64"/>
        <v>#REF!</v>
      </c>
      <c r="CI65" s="40" t="e">
        <f t="shared" si="64"/>
        <v>#REF!</v>
      </c>
      <c r="CJ65" s="85" t="e">
        <f t="shared" si="64"/>
        <v>#REF!</v>
      </c>
      <c r="CK65" s="40">
        <f>CK64/CK63</f>
        <v>0.24454584343362326</v>
      </c>
      <c r="CL65" s="40">
        <f>CL64/CL63</f>
        <v>0.61166852471200295</v>
      </c>
      <c r="CM65" s="85">
        <f>CM64/CM63</f>
        <v>0.34635201978565539</v>
      </c>
      <c r="CN65" s="38">
        <f t="shared" si="53"/>
        <v>1881</v>
      </c>
      <c r="CO65" s="38">
        <f t="shared" si="53"/>
        <v>1544</v>
      </c>
      <c r="CP65" s="90">
        <f>CN65+CO65</f>
        <v>3425</v>
      </c>
      <c r="CQ65" s="38">
        <f>CQ11+CQ16+CQ21+CQ26+CQ31+CQ50+CQ45+CQ60+CQ55</f>
        <v>2315</v>
      </c>
      <c r="CR65" s="38">
        <f>CR11+CR16+CR21+CR26+CR31+CR50+CR45+CR60+CR55</f>
        <v>1323</v>
      </c>
      <c r="CS65" s="90">
        <f>CQ65+CR65</f>
        <v>3638</v>
      </c>
      <c r="CT65" s="38">
        <f t="shared" si="54"/>
        <v>2123</v>
      </c>
      <c r="CU65" s="38">
        <f t="shared" si="54"/>
        <v>1340</v>
      </c>
      <c r="CV65" s="90">
        <f>CT65+CU65</f>
        <v>3463</v>
      </c>
      <c r="CW65" s="38">
        <f t="shared" si="55"/>
        <v>2229</v>
      </c>
      <c r="CX65" s="38">
        <f t="shared" si="55"/>
        <v>1181</v>
      </c>
      <c r="CY65" s="90">
        <f>CW65+CX65</f>
        <v>3410</v>
      </c>
      <c r="CZ65" s="38">
        <f t="shared" si="56"/>
        <v>2246</v>
      </c>
      <c r="DA65" s="38">
        <f t="shared" si="56"/>
        <v>1166</v>
      </c>
      <c r="DB65" s="90">
        <f>CZ65+DA65</f>
        <v>3412</v>
      </c>
      <c r="DC65" s="38">
        <f t="shared" si="57"/>
        <v>2441</v>
      </c>
      <c r="DD65" s="38">
        <f t="shared" si="57"/>
        <v>1131</v>
      </c>
      <c r="DE65" s="90">
        <f>DC65+DD65</f>
        <v>3572</v>
      </c>
      <c r="DF65" s="123">
        <f t="shared" ref="DF65:DG65" si="65">DF11+DF16+DF21+DF26+DF45+DF50+DF55</f>
        <v>2463</v>
      </c>
      <c r="DG65" s="123">
        <f t="shared" si="65"/>
        <v>1111</v>
      </c>
      <c r="DH65" s="90">
        <f>DF65+DG65</f>
        <v>3574</v>
      </c>
    </row>
    <row r="66" spans="1:112" x14ac:dyDescent="0.55000000000000004">
      <c r="A66" s="1" t="s">
        <v>59</v>
      </c>
      <c r="CN66" s="40">
        <f t="shared" ref="CN66:DB66" si="66">CN65/CN64</f>
        <v>0.23822188449848025</v>
      </c>
      <c r="CO66" s="40">
        <f t="shared" si="66"/>
        <v>0.5908916953693073</v>
      </c>
      <c r="CP66" s="85">
        <f t="shared" si="66"/>
        <v>0.32591112379864878</v>
      </c>
      <c r="CQ66" s="40">
        <f t="shared" si="66"/>
        <v>0.25054112554112556</v>
      </c>
      <c r="CR66" s="40">
        <f t="shared" si="66"/>
        <v>0.56903225806451618</v>
      </c>
      <c r="CS66" s="85">
        <f t="shared" si="66"/>
        <v>0.31456982274102896</v>
      </c>
      <c r="CT66" s="40">
        <f t="shared" si="66"/>
        <v>0.20427210622534397</v>
      </c>
      <c r="CU66" s="40">
        <f t="shared" si="66"/>
        <v>0.56043496445002094</v>
      </c>
      <c r="CV66" s="85">
        <f t="shared" si="66"/>
        <v>0.27088548185231537</v>
      </c>
      <c r="CW66" s="40">
        <f t="shared" si="66"/>
        <v>0.19940955448201825</v>
      </c>
      <c r="CX66" s="40">
        <f t="shared" si="66"/>
        <v>0.58552305404065441</v>
      </c>
      <c r="CY66" s="85">
        <f t="shared" si="66"/>
        <v>0.25843122394846535</v>
      </c>
      <c r="CZ66" s="40">
        <f t="shared" si="66"/>
        <v>0.17375831657125174</v>
      </c>
      <c r="DA66" s="40">
        <f t="shared" si="66"/>
        <v>0.52286995515695067</v>
      </c>
      <c r="DB66" s="85">
        <f t="shared" si="66"/>
        <v>0.22512536289258381</v>
      </c>
      <c r="DC66" s="40">
        <f t="shared" ref="DC66:DH66" si="67">DC65/DC64</f>
        <v>0.1549152757504601</v>
      </c>
      <c r="DD66" s="40">
        <f t="shared" si="67"/>
        <v>0.44042056074766356</v>
      </c>
      <c r="DE66" s="85">
        <f t="shared" si="67"/>
        <v>0.19492496589358799</v>
      </c>
      <c r="DF66" s="124">
        <f t="shared" si="67"/>
        <v>0.14193511208436582</v>
      </c>
      <c r="DG66" s="124">
        <f t="shared" si="67"/>
        <v>0.41704204204204204</v>
      </c>
      <c r="DH66" s="85">
        <f t="shared" si="67"/>
        <v>0.17854823400109907</v>
      </c>
    </row>
    <row r="67" spans="1:112" x14ac:dyDescent="0.55000000000000004">
      <c r="A67" s="109"/>
    </row>
    <row r="71" spans="1:112" x14ac:dyDescent="0.55000000000000004">
      <c r="BP71" s="34"/>
      <c r="BQ71" s="34"/>
      <c r="BR71" s="89"/>
      <c r="BS71" s="34"/>
      <c r="BT71" s="34"/>
      <c r="BU71" s="89"/>
      <c r="BV71" s="34"/>
      <c r="BW71" s="34"/>
      <c r="BX71" s="89"/>
      <c r="BY71" s="34"/>
      <c r="BZ71" s="34"/>
      <c r="CA71" s="89"/>
      <c r="CB71" s="34"/>
      <c r="CC71" s="34"/>
      <c r="CD71" s="89"/>
      <c r="CE71" s="34"/>
      <c r="CF71" s="34"/>
      <c r="CG71" s="89"/>
      <c r="CH71" s="38"/>
      <c r="CI71" s="38"/>
      <c r="CJ71" s="89"/>
      <c r="CK71" s="38"/>
      <c r="CL71" s="38"/>
      <c r="CM71" s="89"/>
      <c r="CN71" s="34"/>
      <c r="CV71" s="89"/>
    </row>
  </sheetData>
  <mergeCells count="28">
    <mergeCell ref="AX5:AY5"/>
    <mergeCell ref="BA5:BB5"/>
    <mergeCell ref="BD5:BE5"/>
    <mergeCell ref="BG5:BH5"/>
    <mergeCell ref="BV5:BW5"/>
    <mergeCell ref="BJ5:BK5"/>
    <mergeCell ref="BP5:BQ5"/>
    <mergeCell ref="BM5:BN5"/>
    <mergeCell ref="CB5:CC5"/>
    <mergeCell ref="BS5:BT5"/>
    <mergeCell ref="CN5:CO5"/>
    <mergeCell ref="CN6:CO6"/>
    <mergeCell ref="CH5:CI5"/>
    <mergeCell ref="CE5:CF5"/>
    <mergeCell ref="BY5:BZ5"/>
    <mergeCell ref="CK5:CL5"/>
    <mergeCell ref="DF5:DG5"/>
    <mergeCell ref="DF6:DG6"/>
    <mergeCell ref="CQ6:CR6"/>
    <mergeCell ref="CT5:CU5"/>
    <mergeCell ref="CT6:CU6"/>
    <mergeCell ref="DC5:DD5"/>
    <mergeCell ref="DC6:DD6"/>
    <mergeCell ref="CZ5:DA5"/>
    <mergeCell ref="CZ6:DA6"/>
    <mergeCell ref="CW5:CX5"/>
    <mergeCell ref="CW6:CX6"/>
    <mergeCell ref="CQ5:CR5"/>
  </mergeCells>
  <phoneticPr fontId="0" type="noConversion"/>
  <printOptions horizontalCentered="1" verticalCentered="1"/>
  <pageMargins left="1" right="1" top="1" bottom="1" header="0.5" footer="0.5"/>
  <pageSetup scale="65" firstPageNumber="2" orientation="landscape" r:id="rId1"/>
  <headerFooter alignWithMargins="0">
    <oddHeader>&amp;L&amp;"Lucida Grande,Bold Italic"&amp;K000000College Level Data &amp;C&amp;"Lucida Grande,Bold Italic"&amp;K000000TABLE 23&amp;R&amp;"Lucida Grande,Bold Italic"&amp;K000000Fall Undergraduate Admissions Trends by College</oddHeader>
    <oddFooter xml:space="preserve">&amp;L&amp;"Lucida Grande,Bold"&amp;11&amp;K000000Office of Institutional Research, UMass Boston &amp;C&amp;K000000
</oddFooter>
  </headerFooter>
  <colBreaks count="1" manualBreakCount="1">
    <brk id="36" max="1048575" man="1"/>
  </colBreaks>
  <ignoredErrors>
    <ignoredError sqref="BI24:BI27 BC24:BC27 BF24:BF27" formula="1"/>
    <ignoredError sqref="DB9:DB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2024-02-08T14:33:49Z</cp:lastPrinted>
  <dcterms:created xsi:type="dcterms:W3CDTF">2007-04-18T20:15:08Z</dcterms:created>
  <dcterms:modified xsi:type="dcterms:W3CDTF">2024-02-08T14:33:57Z</dcterms:modified>
  <cp:category/>
  <cp:contentStatus/>
</cp:coreProperties>
</file>