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3/Enrollment/"/>
    </mc:Choice>
  </mc:AlternateContent>
  <xr:revisionPtr revIDLastSave="175" documentId="11_427A230C2A193FDAA2C1D427277BD9BF99A176E3" xr6:coauthVersionLast="47" xr6:coauthVersionMax="47" xr10:uidLastSave="{E813CA3D-2C65-43CD-9077-78FF7D8B8583}"/>
  <bookViews>
    <workbookView xWindow="-96" yWindow="-96" windowWidth="23232" windowHeight="13992" xr2:uid="{00000000-000D-0000-FFFF-FFFF00000000}"/>
  </bookViews>
  <sheets>
    <sheet name="TABLE 19" sheetId="1" r:id="rId1"/>
  </sheets>
  <definedNames>
    <definedName name="_AY91">#REF!</definedName>
    <definedName name="_xlnm.Print_Area" localSheetId="0">'TABLE 19'!$A$1:$AL$99</definedName>
    <definedName name="_xlnm.Print_Titles" localSheetId="0">'TABLE 19'!$3:$3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91" i="1" l="1"/>
  <c r="AH90" i="1"/>
  <c r="AH88" i="1"/>
  <c r="AH87" i="1"/>
  <c r="AI91" i="1"/>
  <c r="AI90" i="1"/>
  <c r="AI88" i="1"/>
  <c r="AI87" i="1"/>
  <c r="AJ90" i="1"/>
  <c r="AJ88" i="1"/>
  <c r="AJ87" i="1"/>
  <c r="AJ91" i="1"/>
  <c r="AK91" i="1"/>
  <c r="AK90" i="1"/>
  <c r="AK88" i="1"/>
  <c r="AK87" i="1"/>
  <c r="AL91" i="1"/>
  <c r="AL90" i="1"/>
  <c r="AL88" i="1"/>
  <c r="AL87" i="1"/>
  <c r="AK51" i="1" l="1"/>
  <c r="AK50" i="1"/>
  <c r="AK48" i="1"/>
  <c r="AK47" i="1"/>
  <c r="AJ48" i="1"/>
  <c r="AJ47" i="1"/>
  <c r="AJ51" i="1"/>
  <c r="AJ50" i="1"/>
  <c r="AB91" i="1" l="1"/>
  <c r="AB88" i="1"/>
  <c r="AE88" i="1"/>
  <c r="AF88" i="1"/>
  <c r="Z90" i="1" l="1"/>
  <c r="Y91" i="1"/>
  <c r="Z91" i="1"/>
  <c r="AA91" i="1"/>
  <c r="AC91" i="1"/>
  <c r="AD91" i="1"/>
  <c r="AE91" i="1"/>
  <c r="AF91" i="1"/>
  <c r="Y90" i="1"/>
  <c r="AA90" i="1"/>
  <c r="AB90" i="1"/>
  <c r="AC90" i="1"/>
  <c r="AD90" i="1"/>
  <c r="AE90" i="1"/>
  <c r="AF90" i="1"/>
  <c r="AG91" i="1"/>
  <c r="AG90" i="1"/>
  <c r="Y88" i="1"/>
  <c r="Z88" i="1"/>
  <c r="AA88" i="1"/>
  <c r="AC88" i="1"/>
  <c r="AD88" i="1"/>
  <c r="AG88" i="1"/>
  <c r="Y87" i="1"/>
  <c r="Z87" i="1"/>
  <c r="AA87" i="1"/>
  <c r="AB87" i="1"/>
  <c r="AC87" i="1"/>
  <c r="AD87" i="1"/>
  <c r="AE87" i="1"/>
  <c r="AF87" i="1"/>
  <c r="AG87" i="1"/>
  <c r="O10" i="1" l="1"/>
  <c r="N10" i="1"/>
  <c r="O7" i="1"/>
  <c r="N7" i="1"/>
  <c r="M7" i="1"/>
  <c r="L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</author>
  </authors>
  <commentList>
    <comment ref="N5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source: data by college - this includes ccde</t>
        </r>
      </text>
    </comment>
    <comment ref="O5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source: data by college - this includes ccde</t>
        </r>
      </text>
    </comment>
  </commentList>
</comments>
</file>

<file path=xl/sharedStrings.xml><?xml version="1.0" encoding="utf-8"?>
<sst xmlns="http://schemas.openxmlformats.org/spreadsheetml/2006/main" count="132" uniqueCount="57">
  <si>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</si>
  <si>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</si>
  <si>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</si>
  <si>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</si>
  <si>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</si>
  <si>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</si>
  <si>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</si>
  <si>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</si>
  <si>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</si>
  <si>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</si>
  <si>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</si>
  <si>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</si>
  <si>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</si>
  <si>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</si>
  <si>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2007</t>
  </si>
  <si>
    <t>Headcount</t>
  </si>
  <si>
    <t xml:space="preserve">total </t>
  </si>
  <si>
    <t xml:space="preserve">FTE </t>
  </si>
  <si>
    <t>Graduate</t>
  </si>
  <si>
    <t>COLLEGE OF MANAGEMENT</t>
  </si>
  <si>
    <t xml:space="preserve">Undergraduate </t>
  </si>
  <si>
    <t>Undergraduate</t>
  </si>
  <si>
    <t>2006*</t>
  </si>
  <si>
    <t>COLLEGE OF LIBERAL ARTS</t>
  </si>
  <si>
    <t>COLLEGE OF SCIENCE &amp; MATHEMATICS</t>
  </si>
  <si>
    <t>2008</t>
  </si>
  <si>
    <t>COLLEGE OF PUBLIC &amp; COMMUNITY SERVICE</t>
  </si>
  <si>
    <t>2009</t>
  </si>
  <si>
    <t>-</t>
  </si>
  <si>
    <t>2010</t>
  </si>
  <si>
    <t>McCORMACK GRADUATE SCHOOL OF POLICY AND GLOBAL STUDIES</t>
  </si>
  <si>
    <t>2011</t>
  </si>
  <si>
    <t>2012</t>
  </si>
  <si>
    <t>2013</t>
  </si>
  <si>
    <t>2014</t>
  </si>
  <si>
    <t xml:space="preserve">Headcount </t>
  </si>
  <si>
    <t>FTE</t>
  </si>
  <si>
    <t>SCHOOL FOR GLOBAL INCLUSION AND SOCIAL DEVELOPMENT</t>
  </si>
  <si>
    <t xml:space="preserve">TOTAL UNIVERSITY </t>
  </si>
  <si>
    <t>* The students shown in Honors College and The School for the Environment are included above in the college of their major.</t>
  </si>
  <si>
    <t>COLLEGE OF EDUCATION AND HUMAN DEVELOPMENT</t>
  </si>
  <si>
    <t>COLLEGE OF ADVANCING AND PROFESSIONAL STUDIES</t>
  </si>
  <si>
    <r>
      <t xml:space="preserve">THE SCHOOL FOR THE ENVIRONMENT </t>
    </r>
    <r>
      <rPr>
        <b/>
        <sz val="9"/>
        <rFont val="Calibri"/>
        <family val="2"/>
      </rPr>
      <t>(New Fall 2013)</t>
    </r>
  </si>
  <si>
    <t>2015</t>
  </si>
  <si>
    <t>This table does not include non-degree students and therefore the university total will not be the same as the total headcount.</t>
  </si>
  <si>
    <t>2016</t>
  </si>
  <si>
    <r>
      <t xml:space="preserve">HONORS COLLEGE* </t>
    </r>
    <r>
      <rPr>
        <b/>
        <i/>
        <sz val="9"/>
        <rFont val="Calibri"/>
        <family val="2"/>
      </rPr>
      <t>(New Fall 2014)</t>
    </r>
  </si>
  <si>
    <t>2017</t>
  </si>
  <si>
    <t>2018</t>
  </si>
  <si>
    <t>Includes Exercise and Health Science</t>
  </si>
  <si>
    <t>2019</t>
  </si>
  <si>
    <t>2020</t>
  </si>
  <si>
    <t>2021</t>
  </si>
  <si>
    <t>Included in other Colleges</t>
  </si>
  <si>
    <t>Headcount and FTE by College - Fall 2014- Fall 2023</t>
  </si>
  <si>
    <t>MANNING COLLEGE OF NURSING AND HEALTH SCIENCES</t>
  </si>
  <si>
    <t>Included in CLA and CNHS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</si>
</sst>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mmmm\ d\,\ yyyy"/>
    <numFmt numFmtId="165" formatCode="0.0"/>
  </numFmts>
  <fonts count="19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2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4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1" applyNumberFormat="0" applyFill="0" applyAlignment="0" applyProtection="0"/>
  </cellStyleXfs>
  <cellXfs count="91">
    <xf numFmtId="0" fontId="0" fillId="0" borderId="0" xfId="0"/>
    <xf numFmtId="0" fontId="4" fillId="0" borderId="0" xfId="8" applyFont="1"/>
    <xf numFmtId="0" fontId="10" fillId="0" borderId="0" xfId="0" applyFont="1"/>
    <xf numFmtId="0" fontId="10" fillId="0" borderId="0" xfId="8" applyFont="1"/>
    <xf numFmtId="49" fontId="10" fillId="0" borderId="0" xfId="8" applyNumberFormat="1" applyFont="1"/>
    <xf numFmtId="0" fontId="13" fillId="0" borderId="0" xfId="8" applyFont="1"/>
    <xf numFmtId="49" fontId="9" fillId="0" borderId="0" xfId="9" applyNumberFormat="1" applyFont="1" applyBorder="1"/>
    <xf numFmtId="49" fontId="10" fillId="0" borderId="0" xfId="8" applyNumberFormat="1" applyFont="1" applyAlignment="1">
      <alignment horizontal="center"/>
    </xf>
    <xf numFmtId="3" fontId="10" fillId="0" borderId="0" xfId="9" applyNumberFormat="1" applyFont="1" applyBorder="1" applyAlignment="1">
      <alignment horizontal="center"/>
    </xf>
    <xf numFmtId="3" fontId="10" fillId="0" borderId="0" xfId="8" applyNumberFormat="1" applyFont="1" applyAlignment="1">
      <alignment horizontal="center"/>
    </xf>
    <xf numFmtId="3" fontId="10" fillId="2" borderId="0" xfId="8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49" fontId="4" fillId="0" borderId="0" xfId="8" applyNumberFormat="1" applyFont="1"/>
    <xf numFmtId="0" fontId="4" fillId="0" borderId="0" xfId="8" applyFont="1" applyAlignment="1">
      <alignment horizontal="center"/>
    </xf>
    <xf numFmtId="0" fontId="10" fillId="0" borderId="0" xfId="8" applyFont="1" applyAlignment="1">
      <alignment horizontal="center"/>
    </xf>
    <xf numFmtId="49" fontId="14" fillId="0" borderId="0" xfId="8" applyNumberFormat="1" applyFont="1"/>
    <xf numFmtId="49" fontId="10" fillId="3" borderId="0" xfId="8" applyNumberFormat="1" applyFont="1" applyFill="1"/>
    <xf numFmtId="49" fontId="10" fillId="3" borderId="0" xfId="8" applyNumberFormat="1" applyFont="1" applyFill="1" applyAlignment="1">
      <alignment horizontal="center"/>
    </xf>
    <xf numFmtId="49" fontId="10" fillId="0" borderId="0" xfId="8" applyNumberFormat="1" applyFont="1" applyAlignment="1">
      <alignment horizontal="left"/>
    </xf>
    <xf numFmtId="3" fontId="10" fillId="0" borderId="0" xfId="9" applyNumberFormat="1" applyFont="1" applyFill="1" applyBorder="1" applyAlignment="1">
      <alignment horizontal="center"/>
    </xf>
    <xf numFmtId="0" fontId="10" fillId="3" borderId="0" xfId="8" applyFont="1" applyFill="1" applyAlignment="1">
      <alignment horizontal="center"/>
    </xf>
    <xf numFmtId="3" fontId="10" fillId="2" borderId="0" xfId="9" applyNumberFormat="1" applyFont="1" applyFill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1" fontId="10" fillId="0" borderId="0" xfId="8" applyNumberFormat="1" applyFont="1" applyAlignment="1">
      <alignment horizontal="center"/>
    </xf>
    <xf numFmtId="3" fontId="10" fillId="3" borderId="0" xfId="8" applyNumberFormat="1" applyFont="1" applyFill="1" applyAlignment="1">
      <alignment horizontal="center"/>
    </xf>
    <xf numFmtId="0" fontId="10" fillId="2" borderId="0" xfId="8" applyFont="1" applyFill="1" applyAlignment="1">
      <alignment horizontal="center"/>
    </xf>
    <xf numFmtId="165" fontId="10" fillId="0" borderId="0" xfId="8" applyNumberFormat="1" applyFont="1" applyAlignment="1">
      <alignment horizontal="center"/>
    </xf>
    <xf numFmtId="49" fontId="10" fillId="0" borderId="2" xfId="8" applyNumberFormat="1" applyFont="1" applyBorder="1"/>
    <xf numFmtId="3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49" fontId="9" fillId="0" borderId="0" xfId="8" applyNumberFormat="1" applyFont="1" applyAlignment="1">
      <alignment horizontal="left"/>
    </xf>
    <xf numFmtId="1" fontId="10" fillId="0" borderId="0" xfId="0" applyNumberFormat="1" applyFont="1"/>
    <xf numFmtId="49" fontId="16" fillId="0" borderId="0" xfId="8" applyNumberFormat="1" applyFont="1"/>
    <xf numFmtId="0" fontId="16" fillId="0" borderId="0" xfId="8" applyFont="1" applyAlignment="1">
      <alignment horizontal="center"/>
    </xf>
    <xf numFmtId="0" fontId="16" fillId="0" borderId="0" xfId="8" applyFont="1"/>
    <xf numFmtId="0" fontId="15" fillId="0" borderId="0" xfId="8" applyFont="1"/>
    <xf numFmtId="0" fontId="15" fillId="0" borderId="0" xfId="8" applyFont="1" applyAlignment="1">
      <alignment horizontal="center"/>
    </xf>
    <xf numFmtId="0" fontId="9" fillId="0" borderId="0" xfId="0" applyFont="1"/>
    <xf numFmtId="3" fontId="9" fillId="0" borderId="0" xfId="0" applyNumberFormat="1" applyFont="1" applyAlignment="1">
      <alignment horizontal="center"/>
    </xf>
    <xf numFmtId="49" fontId="13" fillId="0" borderId="0" xfId="8" applyNumberFormat="1" applyFont="1"/>
    <xf numFmtId="0" fontId="13" fillId="0" borderId="0" xfId="8" applyFont="1" applyAlignment="1">
      <alignment horizontal="center"/>
    </xf>
    <xf numFmtId="0" fontId="13" fillId="0" borderId="0" xfId="8" applyFont="1" applyAlignment="1">
      <alignment horizontal="left"/>
    </xf>
    <xf numFmtId="49" fontId="12" fillId="0" borderId="0" xfId="9" applyNumberFormat="1" applyFont="1" applyBorder="1"/>
    <xf numFmtId="49" fontId="12" fillId="0" borderId="0" xfId="8" applyNumberFormat="1" applyFont="1"/>
    <xf numFmtId="49" fontId="9" fillId="0" borderId="0" xfId="8" applyNumberFormat="1" applyFont="1"/>
    <xf numFmtId="49" fontId="9" fillId="0" borderId="0" xfId="9" applyNumberFormat="1" applyFont="1" applyFill="1" applyBorder="1"/>
    <xf numFmtId="49" fontId="12" fillId="0" borderId="0" xfId="9" applyNumberFormat="1" applyFont="1" applyFill="1" applyBorder="1"/>
    <xf numFmtId="49" fontId="12" fillId="0" borderId="0" xfId="8" applyNumberFormat="1" applyFont="1" applyAlignment="1">
      <alignment horizontal="left"/>
    </xf>
    <xf numFmtId="49" fontId="15" fillId="0" borderId="0" xfId="8" applyNumberFormat="1" applyFont="1"/>
    <xf numFmtId="49" fontId="9" fillId="0" borderId="2" xfId="9" quotePrefix="1" applyNumberFormat="1" applyFont="1" applyBorder="1" applyAlignment="1">
      <alignment horizontal="center"/>
    </xf>
    <xf numFmtId="49" fontId="9" fillId="0" borderId="2" xfId="9" applyNumberFormat="1" applyFont="1" applyBorder="1" applyAlignment="1">
      <alignment horizontal="center"/>
    </xf>
    <xf numFmtId="49" fontId="9" fillId="0" borderId="2" xfId="9" applyNumberFormat="1" applyFont="1" applyFill="1" applyBorder="1" applyAlignment="1">
      <alignment horizontal="center"/>
    </xf>
    <xf numFmtId="49" fontId="9" fillId="2" borderId="2" xfId="9" applyNumberFormat="1" applyFont="1" applyFill="1" applyBorder="1" applyAlignment="1">
      <alignment horizontal="center"/>
    </xf>
    <xf numFmtId="49" fontId="9" fillId="0" borderId="2" xfId="9" quotePrefix="1" applyNumberFormat="1" applyFont="1" applyFill="1" applyBorder="1" applyAlignment="1">
      <alignment horizontal="center"/>
    </xf>
    <xf numFmtId="49" fontId="10" fillId="0" borderId="3" xfId="8" applyNumberFormat="1" applyFont="1" applyBorder="1" applyAlignment="1">
      <alignment horizontal="left"/>
    </xf>
    <xf numFmtId="49" fontId="10" fillId="0" borderId="3" xfId="8" applyNumberFormat="1" applyFont="1" applyBorder="1"/>
    <xf numFmtId="3" fontId="10" fillId="0" borderId="3" xfId="8" applyNumberFormat="1" applyFont="1" applyBorder="1" applyAlignment="1">
      <alignment horizontal="center"/>
    </xf>
    <xf numFmtId="0" fontId="10" fillId="0" borderId="3" xfId="8" applyFont="1" applyBorder="1" applyAlignment="1">
      <alignment horizontal="center"/>
    </xf>
    <xf numFmtId="3" fontId="10" fillId="3" borderId="3" xfId="8" applyNumberFormat="1" applyFont="1" applyFill="1" applyBorder="1" applyAlignment="1">
      <alignment horizontal="center"/>
    </xf>
    <xf numFmtId="3" fontId="10" fillId="2" borderId="3" xfId="8" applyNumberFormat="1" applyFont="1" applyFill="1" applyBorder="1" applyAlignment="1">
      <alignment horizontal="center"/>
    </xf>
    <xf numFmtId="3" fontId="10" fillId="0" borderId="3" xfId="1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/>
    </xf>
    <xf numFmtId="0" fontId="10" fillId="3" borderId="3" xfId="8" applyFont="1" applyFill="1" applyBorder="1" applyAlignment="1">
      <alignment horizontal="center"/>
    </xf>
    <xf numFmtId="1" fontId="10" fillId="0" borderId="3" xfId="8" applyNumberFormat="1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3" xfId="8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3" fontId="10" fillId="0" borderId="0" xfId="0" applyNumberFormat="1" applyFont="1"/>
    <xf numFmtId="0" fontId="17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1" fontId="17" fillId="0" borderId="0" xfId="0" applyNumberFormat="1" applyFont="1"/>
    <xf numFmtId="1" fontId="17" fillId="0" borderId="3" xfId="0" applyNumberFormat="1" applyFont="1" applyBorder="1"/>
    <xf numFmtId="0" fontId="13" fillId="0" borderId="0" xfId="1" applyNumberFormat="1" applyFont="1" applyBorder="1" applyAlignment="1">
      <alignment horizontal="center"/>
    </xf>
    <xf numFmtId="0" fontId="9" fillId="0" borderId="2" xfId="1" quotePrefix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0" fontId="10" fillId="0" borderId="0" xfId="1" applyNumberFormat="1" applyFont="1" applyBorder="1" applyAlignment="1">
      <alignment horizontal="center"/>
    </xf>
    <xf numFmtId="0" fontId="10" fillId="0" borderId="3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0" fontId="9" fillId="0" borderId="0" xfId="1" applyNumberFormat="1" applyFont="1" applyBorder="1" applyAlignment="1">
      <alignment horizontal="center"/>
    </xf>
    <xf numFmtId="0" fontId="16" fillId="0" borderId="0" xfId="1" applyNumberFormat="1" applyFont="1" applyBorder="1" applyAlignment="1">
      <alignment horizontal="center"/>
    </xf>
    <xf numFmtId="49" fontId="11" fillId="0" borderId="0" xfId="8" applyNumberFormat="1" applyFont="1" applyAlignment="1">
      <alignment horizontal="center"/>
    </xf>
    <xf numFmtId="3" fontId="18" fillId="0" borderId="0" xfId="8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8" applyFont="1"/>
    <xf numFmtId="0" fontId="9" fillId="0" borderId="0" xfId="8" applyFont="1" applyAlignment="1">
      <alignment horizontal="center"/>
    </xf>
    <xf numFmtId="49" fontId="10" fillId="0" borderId="0" xfId="8" applyNumberFormat="1" applyFont="1" applyAlignment="1">
      <alignment horizontal="left"/>
    </xf>
  </cellXfs>
  <cellStyles count="11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Normal_Enrollment 2000" xfId="8" xr:uid="{00000000-0005-0000-0000-000008000000}"/>
    <cellStyle name="Normal_Enrollment_Table16 2001-Copy 2" xfId="9" xr:uid="{00000000-0005-0000-0000-000009000000}"/>
    <cellStyle name="Total" xfId="1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99"/>
  <sheetViews>
    <sheetView tabSelected="1" zoomScaleNormal="100" workbookViewId="0">
      <selection activeCell="AM61" sqref="AM61"/>
    </sheetView>
  </sheetViews>
  <sheetFormatPr defaultColWidth="11.44140625" defaultRowHeight="14.4" x14ac:dyDescent="0.55000000000000004"/>
  <cols>
    <col min="1" max="1" width="6.1640625" style="13" customWidth="1"/>
    <col min="2" max="2" width="9.71875" style="13" customWidth="1"/>
    <col min="3" max="6" width="9.44140625" style="14" hidden="1" customWidth="1"/>
    <col min="7" max="8" width="9.1640625" style="14" hidden="1" customWidth="1"/>
    <col min="9" max="10" width="0" style="14" hidden="1" customWidth="1"/>
    <col min="11" max="11" width="9.1640625" style="14" hidden="1" customWidth="1"/>
    <col min="12" max="13" width="0.1640625" style="14" hidden="1" customWidth="1"/>
    <col min="14" max="16" width="9.44140625" style="14" hidden="1" customWidth="1"/>
    <col min="17" max="18" width="0" style="1" hidden="1" customWidth="1"/>
    <col min="19" max="19" width="2.44140625" style="1" hidden="1" customWidth="1"/>
    <col min="20" max="20" width="9.44140625" style="14" hidden="1" customWidth="1"/>
    <col min="21" max="21" width="2.44140625" style="14" hidden="1" customWidth="1"/>
    <col min="22" max="22" width="9.44140625" style="14" hidden="1" customWidth="1"/>
    <col min="23" max="23" width="7.71875" style="1" hidden="1" customWidth="1"/>
    <col min="24" max="24" width="6.83203125" style="1" hidden="1" customWidth="1"/>
    <col min="25" max="25" width="7.44140625" style="3" hidden="1" customWidth="1"/>
    <col min="26" max="27" width="7" style="3" hidden="1" customWidth="1"/>
    <col min="28" max="28" width="6.44140625" style="3" hidden="1" customWidth="1"/>
    <col min="29" max="30" width="6.44140625" style="3" bestFit="1" customWidth="1"/>
    <col min="31" max="31" width="6.44140625" style="15" bestFit="1" customWidth="1"/>
    <col min="32" max="32" width="7.71875" style="1" customWidth="1"/>
    <col min="33" max="33" width="8.44140625" style="14" customWidth="1"/>
    <col min="34" max="34" width="7.27734375" style="82" customWidth="1"/>
    <col min="35" max="35" width="6.88671875" style="14" customWidth="1"/>
    <col min="36" max="36" width="7.27734375" style="14" customWidth="1"/>
    <col min="37" max="37" width="7.71875" style="1" customWidth="1"/>
    <col min="38" max="38" width="7.83203125" style="14" customWidth="1"/>
    <col min="39" max="16384" width="11.44140625" style="1"/>
  </cols>
  <sheetData>
    <row r="1" spans="1:253" s="5" customFormat="1" ht="18.3" x14ac:dyDescent="0.7">
      <c r="A1" s="41" t="s">
        <v>54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T1" s="42"/>
      <c r="U1" s="42"/>
      <c r="V1" s="42"/>
      <c r="AD1" s="43"/>
      <c r="AE1" s="15"/>
      <c r="AG1" s="42"/>
      <c r="AH1" s="77"/>
      <c r="AI1" s="42"/>
      <c r="AJ1" s="42"/>
      <c r="AL1" s="42"/>
    </row>
    <row r="2" spans="1:253" ht="12" customHeight="1" x14ac:dyDescent="0.55000000000000004"/>
    <row r="3" spans="1:253" s="4" customFormat="1" ht="20.100000000000001" customHeight="1" thickBot="1" x14ac:dyDescent="0.6">
      <c r="A3" s="29"/>
      <c r="B3" s="29"/>
      <c r="C3" s="51" t="s">
        <v>0</v>
      </c>
      <c r="D3" s="51" t="s">
        <v>1</v>
      </c>
      <c r="E3" s="51" t="s">
        <v>2</v>
      </c>
      <c r="F3" s="51" t="s">
        <v>3</v>
      </c>
      <c r="G3" s="51" t="s">
        <v>4</v>
      </c>
      <c r="H3" s="51" t="s">
        <v>5</v>
      </c>
      <c r="I3" s="51" t="s">
        <v>6</v>
      </c>
      <c r="J3" s="51" t="s">
        <v>7</v>
      </c>
      <c r="K3" s="51" t="s">
        <v>8</v>
      </c>
      <c r="L3" s="51" t="s">
        <v>9</v>
      </c>
      <c r="M3" s="52" t="s">
        <v>10</v>
      </c>
      <c r="N3" s="52" t="s">
        <v>11</v>
      </c>
      <c r="O3" s="52" t="s">
        <v>12</v>
      </c>
      <c r="P3" s="53" t="s">
        <v>13</v>
      </c>
      <c r="Q3" s="53" t="s">
        <v>22</v>
      </c>
      <c r="R3" s="53" t="s">
        <v>14</v>
      </c>
      <c r="S3" s="54"/>
      <c r="T3" s="53" t="s">
        <v>22</v>
      </c>
      <c r="U3" s="54"/>
      <c r="V3" s="53" t="s">
        <v>14</v>
      </c>
      <c r="W3" s="53" t="s">
        <v>25</v>
      </c>
      <c r="X3" s="53" t="s">
        <v>27</v>
      </c>
      <c r="Y3" s="53" t="s">
        <v>29</v>
      </c>
      <c r="Z3" s="53" t="s">
        <v>31</v>
      </c>
      <c r="AA3" s="53" t="s">
        <v>32</v>
      </c>
      <c r="AB3" s="53" t="s">
        <v>33</v>
      </c>
      <c r="AC3" s="53" t="s">
        <v>34</v>
      </c>
      <c r="AD3" s="55" t="s">
        <v>43</v>
      </c>
      <c r="AE3" s="55" t="s">
        <v>45</v>
      </c>
      <c r="AF3" s="55" t="s">
        <v>47</v>
      </c>
      <c r="AG3" s="55" t="s">
        <v>48</v>
      </c>
      <c r="AH3" s="78" t="s">
        <v>50</v>
      </c>
      <c r="AI3" s="78" t="s">
        <v>51</v>
      </c>
      <c r="AJ3" s="78" t="s">
        <v>52</v>
      </c>
      <c r="AK3" s="78">
        <v>2022</v>
      </c>
      <c r="AL3" s="78">
        <v>2023</v>
      </c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</row>
    <row r="4" spans="1:253" s="4" customFormat="1" x14ac:dyDescent="0.55000000000000004">
      <c r="A4" s="6" t="s">
        <v>23</v>
      </c>
      <c r="B4" s="1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S4" s="17"/>
      <c r="T4" s="7"/>
      <c r="U4" s="18"/>
      <c r="V4" s="7"/>
      <c r="AE4" s="7"/>
      <c r="AG4" s="7"/>
      <c r="AH4" s="79"/>
      <c r="AI4" s="85"/>
      <c r="AJ4" s="7"/>
      <c r="AK4" s="7"/>
      <c r="AL4" s="7"/>
    </row>
    <row r="5" spans="1:253" s="4" customFormat="1" x14ac:dyDescent="0.55000000000000004">
      <c r="A5" s="44" t="s">
        <v>21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S5" s="17"/>
      <c r="T5" s="7"/>
      <c r="U5" s="18"/>
      <c r="V5" s="7"/>
      <c r="AB5" s="7"/>
      <c r="AC5" s="7"/>
      <c r="AD5" s="7"/>
      <c r="AE5" s="7"/>
      <c r="AF5" s="7"/>
      <c r="AG5" s="7"/>
      <c r="AH5" s="80"/>
      <c r="AI5" s="85"/>
      <c r="AJ5" s="7"/>
      <c r="AK5" s="7"/>
      <c r="AL5" s="7"/>
    </row>
    <row r="6" spans="1:253" s="3" customFormat="1" x14ac:dyDescent="0.55000000000000004">
      <c r="A6" s="90" t="s">
        <v>15</v>
      </c>
      <c r="B6" s="90"/>
      <c r="C6" s="8">
        <v>5725</v>
      </c>
      <c r="D6" s="8">
        <v>5864</v>
      </c>
      <c r="E6" s="8">
        <v>5518</v>
      </c>
      <c r="F6" s="8">
        <v>5202</v>
      </c>
      <c r="G6" s="8">
        <v>5218</v>
      </c>
      <c r="H6" s="8">
        <v>5240</v>
      </c>
      <c r="I6" s="8">
        <v>5498</v>
      </c>
      <c r="J6" s="8">
        <v>5926</v>
      </c>
      <c r="K6" s="8">
        <v>5912</v>
      </c>
      <c r="L6" s="8">
        <v>6000</v>
      </c>
      <c r="M6" s="8">
        <v>5626</v>
      </c>
      <c r="N6" s="8">
        <v>4247</v>
      </c>
      <c r="O6" s="8">
        <v>3953</v>
      </c>
      <c r="P6" s="20">
        <v>3881</v>
      </c>
      <c r="Q6" s="9">
        <v>12923</v>
      </c>
      <c r="R6" s="15" t="s">
        <v>16</v>
      </c>
      <c r="S6" s="21"/>
      <c r="T6" s="20">
        <v>4254</v>
      </c>
      <c r="U6" s="22"/>
      <c r="V6" s="20">
        <v>4507</v>
      </c>
      <c r="W6" s="9">
        <v>4696</v>
      </c>
      <c r="X6" s="23">
        <v>4784</v>
      </c>
      <c r="Y6" s="9">
        <v>4869</v>
      </c>
      <c r="Z6" s="9">
        <v>4844</v>
      </c>
      <c r="AA6" s="9">
        <v>4804</v>
      </c>
      <c r="AB6" s="9">
        <v>4787</v>
      </c>
      <c r="AC6" s="9">
        <v>4716</v>
      </c>
      <c r="AD6" s="9">
        <v>4737</v>
      </c>
      <c r="AE6" s="24">
        <v>4738</v>
      </c>
      <c r="AF6" s="9">
        <v>4658</v>
      </c>
      <c r="AG6" s="9">
        <v>4626</v>
      </c>
      <c r="AH6" s="23">
        <v>4561</v>
      </c>
      <c r="AI6" s="86">
        <v>4442</v>
      </c>
      <c r="AJ6" s="9">
        <v>4205</v>
      </c>
      <c r="AK6" s="9">
        <v>4107</v>
      </c>
      <c r="AL6" s="9">
        <v>3910</v>
      </c>
    </row>
    <row r="7" spans="1:253" s="3" customFormat="1" x14ac:dyDescent="0.55000000000000004">
      <c r="A7" s="19" t="s">
        <v>17</v>
      </c>
      <c r="B7" s="4"/>
      <c r="C7" s="8"/>
      <c r="D7" s="8"/>
      <c r="E7" s="8"/>
      <c r="F7" s="8"/>
      <c r="G7" s="8"/>
      <c r="H7" s="8"/>
      <c r="I7" s="8"/>
      <c r="J7" s="8"/>
      <c r="K7" s="8"/>
      <c r="L7" s="8">
        <f>3451+973</f>
        <v>4424</v>
      </c>
      <c r="M7" s="8">
        <f>3289+882</f>
        <v>4171</v>
      </c>
      <c r="N7" s="8">
        <f>3238</f>
        <v>3238</v>
      </c>
      <c r="O7" s="8">
        <f>3063</f>
        <v>3063</v>
      </c>
      <c r="P7" s="20">
        <v>3009</v>
      </c>
      <c r="Q7" s="9"/>
      <c r="R7" s="15"/>
      <c r="S7" s="21"/>
      <c r="T7" s="20">
        <v>3264</v>
      </c>
      <c r="U7" s="22"/>
      <c r="V7" s="20">
        <v>3523</v>
      </c>
      <c r="W7" s="9">
        <v>3705</v>
      </c>
      <c r="X7" s="23">
        <v>3843</v>
      </c>
      <c r="Y7" s="9">
        <v>3862</v>
      </c>
      <c r="Z7" s="25">
        <v>3921.7</v>
      </c>
      <c r="AA7" s="9">
        <v>3834</v>
      </c>
      <c r="AB7" s="9">
        <v>3812</v>
      </c>
      <c r="AC7" s="9">
        <v>3826</v>
      </c>
      <c r="AD7" s="9">
        <v>3874</v>
      </c>
      <c r="AE7" s="24">
        <v>3840.2931318182209</v>
      </c>
      <c r="AF7" s="9">
        <v>3866</v>
      </c>
      <c r="AG7" s="9">
        <v>3935</v>
      </c>
      <c r="AH7" s="23">
        <v>3875</v>
      </c>
      <c r="AI7" s="86">
        <v>3794</v>
      </c>
      <c r="AJ7" s="86">
        <v>3585</v>
      </c>
      <c r="AK7" s="86">
        <v>3478</v>
      </c>
      <c r="AL7" s="9">
        <v>3363</v>
      </c>
      <c r="AN7" s="15"/>
    </row>
    <row r="8" spans="1:253" s="3" customFormat="1" x14ac:dyDescent="0.55000000000000004">
      <c r="A8" s="45" t="s">
        <v>18</v>
      </c>
      <c r="B8" s="4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5"/>
      <c r="R8" s="15"/>
      <c r="S8" s="21"/>
      <c r="T8" s="9"/>
      <c r="U8" s="10"/>
      <c r="V8" s="9"/>
      <c r="W8" s="9"/>
      <c r="X8" s="23"/>
      <c r="Y8" s="15"/>
      <c r="Z8" s="15"/>
      <c r="AA8" s="15"/>
      <c r="AB8" s="15"/>
      <c r="AC8" s="15"/>
      <c r="AD8" s="15"/>
      <c r="AE8" s="15"/>
      <c r="AF8" s="15"/>
      <c r="AG8" s="15"/>
      <c r="AH8" s="80"/>
      <c r="AI8" s="15"/>
      <c r="AJ8" s="15"/>
      <c r="AK8" s="15"/>
      <c r="AL8" s="15"/>
    </row>
    <row r="9" spans="1:253" s="3" customFormat="1" x14ac:dyDescent="0.55000000000000004">
      <c r="A9" s="90" t="s">
        <v>15</v>
      </c>
      <c r="B9" s="90"/>
      <c r="C9" s="9">
        <v>700</v>
      </c>
      <c r="D9" s="9">
        <v>683</v>
      </c>
      <c r="E9" s="9">
        <v>745</v>
      </c>
      <c r="F9" s="9">
        <v>757</v>
      </c>
      <c r="G9" s="9">
        <v>772</v>
      </c>
      <c r="H9" s="9">
        <v>731</v>
      </c>
      <c r="I9" s="9">
        <v>766</v>
      </c>
      <c r="J9" s="9">
        <v>820</v>
      </c>
      <c r="K9" s="9">
        <v>784</v>
      </c>
      <c r="L9" s="9">
        <v>692</v>
      </c>
      <c r="M9" s="9">
        <v>651</v>
      </c>
      <c r="N9" s="9">
        <v>385</v>
      </c>
      <c r="O9" s="9">
        <v>422</v>
      </c>
      <c r="P9" s="9">
        <v>441</v>
      </c>
      <c r="Q9" s="15"/>
      <c r="R9" s="15"/>
      <c r="S9" s="26"/>
      <c r="T9" s="9">
        <v>430</v>
      </c>
      <c r="U9" s="10"/>
      <c r="V9" s="9">
        <v>474</v>
      </c>
      <c r="W9" s="9">
        <v>540</v>
      </c>
      <c r="X9" s="23">
        <v>559</v>
      </c>
      <c r="Y9" s="15">
        <v>601</v>
      </c>
      <c r="Z9" s="15">
        <v>588</v>
      </c>
      <c r="AA9" s="15">
        <v>568</v>
      </c>
      <c r="AB9" s="15">
        <v>565</v>
      </c>
      <c r="AC9" s="15">
        <v>554</v>
      </c>
      <c r="AD9" s="15">
        <v>549</v>
      </c>
      <c r="AE9" s="24">
        <v>565</v>
      </c>
      <c r="AF9" s="15">
        <v>570</v>
      </c>
      <c r="AG9" s="15">
        <v>555</v>
      </c>
      <c r="AH9" s="80">
        <v>536</v>
      </c>
      <c r="AI9" s="15">
        <v>490</v>
      </c>
      <c r="AJ9" s="15">
        <v>502</v>
      </c>
      <c r="AK9" s="15">
        <v>484</v>
      </c>
      <c r="AL9" s="15">
        <v>661</v>
      </c>
    </row>
    <row r="10" spans="1:253" s="3" customFormat="1" x14ac:dyDescent="0.55000000000000004">
      <c r="A10" s="56" t="s">
        <v>17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>
        <v>479</v>
      </c>
      <c r="M10" s="58">
        <v>464</v>
      </c>
      <c r="N10" s="58">
        <f>261</f>
        <v>261</v>
      </c>
      <c r="O10" s="58">
        <f>297</f>
        <v>297</v>
      </c>
      <c r="P10" s="58">
        <v>303</v>
      </c>
      <c r="Q10" s="59"/>
      <c r="R10" s="59"/>
      <c r="S10" s="60"/>
      <c r="T10" s="58">
        <v>280</v>
      </c>
      <c r="U10" s="61"/>
      <c r="V10" s="58">
        <v>309</v>
      </c>
      <c r="W10" s="58">
        <v>365</v>
      </c>
      <c r="X10" s="62">
        <v>384</v>
      </c>
      <c r="Y10" s="59">
        <v>410</v>
      </c>
      <c r="Z10" s="59">
        <v>392</v>
      </c>
      <c r="AA10" s="59">
        <v>406</v>
      </c>
      <c r="AB10" s="59">
        <v>395</v>
      </c>
      <c r="AC10" s="59">
        <v>380</v>
      </c>
      <c r="AD10" s="59">
        <v>374</v>
      </c>
      <c r="AE10" s="63">
        <v>385.44494342910087</v>
      </c>
      <c r="AF10" s="59">
        <v>374</v>
      </c>
      <c r="AG10" s="59">
        <v>372</v>
      </c>
      <c r="AH10" s="81">
        <v>414</v>
      </c>
      <c r="AI10" s="59">
        <v>363</v>
      </c>
      <c r="AJ10" s="59">
        <v>352</v>
      </c>
      <c r="AK10" s="59">
        <v>359</v>
      </c>
      <c r="AL10" s="59">
        <v>544</v>
      </c>
    </row>
    <row r="11" spans="1:253" s="3" customFormat="1" x14ac:dyDescent="0.55000000000000004">
      <c r="A11" s="4"/>
      <c r="B11" s="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5"/>
      <c r="R11" s="15"/>
      <c r="S11" s="26"/>
      <c r="T11" s="9"/>
      <c r="U11" s="10"/>
      <c r="V11" s="9"/>
      <c r="W11" s="9"/>
      <c r="X11" s="23"/>
      <c r="Y11" s="15"/>
      <c r="Z11" s="15"/>
      <c r="AA11" s="15"/>
      <c r="AB11" s="15"/>
      <c r="AC11" s="15"/>
      <c r="AD11" s="15"/>
      <c r="AE11" s="15"/>
      <c r="AF11" s="15"/>
      <c r="AG11" s="15"/>
      <c r="AH11" s="80"/>
      <c r="AI11" s="15"/>
      <c r="AJ11" s="15"/>
      <c r="AK11" s="15"/>
      <c r="AL11" s="15"/>
    </row>
    <row r="12" spans="1:253" s="3" customFormat="1" x14ac:dyDescent="0.55000000000000004">
      <c r="A12" s="46" t="s">
        <v>24</v>
      </c>
      <c r="B12" s="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5"/>
      <c r="R12" s="15"/>
      <c r="S12" s="21"/>
      <c r="T12" s="9"/>
      <c r="U12" s="10"/>
      <c r="V12" s="9"/>
      <c r="W12" s="9"/>
      <c r="X12" s="23"/>
      <c r="Y12" s="15"/>
      <c r="Z12" s="15"/>
      <c r="AA12" s="15"/>
      <c r="AB12" s="15"/>
      <c r="AC12" s="15"/>
      <c r="AD12" s="15"/>
      <c r="AE12" s="15"/>
      <c r="AF12" s="15"/>
      <c r="AG12" s="15"/>
      <c r="AH12" s="80"/>
      <c r="AI12" s="15"/>
      <c r="AJ12" s="15"/>
      <c r="AK12" s="15"/>
      <c r="AL12" s="15"/>
    </row>
    <row r="13" spans="1:253" s="3" customFormat="1" x14ac:dyDescent="0.55000000000000004">
      <c r="A13" s="44" t="s">
        <v>21</v>
      </c>
      <c r="B13" s="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5"/>
      <c r="R13" s="15"/>
      <c r="S13" s="21"/>
      <c r="T13" s="9"/>
      <c r="U13" s="10"/>
      <c r="V13" s="9"/>
      <c r="W13" s="9"/>
      <c r="X13" s="23"/>
      <c r="Y13" s="15"/>
      <c r="Z13" s="15"/>
      <c r="AA13" s="15"/>
      <c r="AB13" s="15"/>
      <c r="AC13" s="15"/>
      <c r="AD13" s="15"/>
      <c r="AE13" s="15"/>
      <c r="AF13" s="15"/>
      <c r="AG13" s="15"/>
      <c r="AH13" s="80"/>
      <c r="AI13" s="15"/>
      <c r="AJ13" s="15"/>
      <c r="AK13" s="15"/>
      <c r="AL13" s="15"/>
    </row>
    <row r="14" spans="1:253" s="3" customFormat="1" x14ac:dyDescent="0.55000000000000004">
      <c r="A14" s="90" t="s">
        <v>15</v>
      </c>
      <c r="B14" s="9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v>1116</v>
      </c>
      <c r="O14" s="9">
        <v>1048</v>
      </c>
      <c r="P14" s="9">
        <v>1150</v>
      </c>
      <c r="Q14" s="15"/>
      <c r="R14" s="15"/>
      <c r="S14" s="21"/>
      <c r="T14" s="9">
        <v>1297</v>
      </c>
      <c r="U14" s="10"/>
      <c r="V14" s="9">
        <v>1460</v>
      </c>
      <c r="W14" s="9">
        <v>1617</v>
      </c>
      <c r="X14" s="23">
        <v>1835</v>
      </c>
      <c r="Y14" s="9">
        <v>2081</v>
      </c>
      <c r="Z14" s="9">
        <v>2179</v>
      </c>
      <c r="AA14" s="9">
        <v>2385</v>
      </c>
      <c r="AB14" s="9">
        <v>2659</v>
      </c>
      <c r="AC14" s="9">
        <v>2889</v>
      </c>
      <c r="AD14" s="9">
        <v>3113</v>
      </c>
      <c r="AE14" s="24">
        <v>3071</v>
      </c>
      <c r="AF14" s="9">
        <v>3224</v>
      </c>
      <c r="AG14" s="9">
        <v>3396</v>
      </c>
      <c r="AH14" s="23">
        <v>3358</v>
      </c>
      <c r="AI14" s="9">
        <v>3369</v>
      </c>
      <c r="AJ14" s="9">
        <v>3402</v>
      </c>
      <c r="AK14" s="9">
        <v>3496</v>
      </c>
      <c r="AL14" s="9">
        <v>3725</v>
      </c>
    </row>
    <row r="15" spans="1:253" s="3" customFormat="1" x14ac:dyDescent="0.55000000000000004">
      <c r="A15" s="19" t="s">
        <v>17</v>
      </c>
      <c r="B15" s="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>
        <v>841</v>
      </c>
      <c r="O15" s="9">
        <v>810</v>
      </c>
      <c r="P15" s="9">
        <v>888</v>
      </c>
      <c r="Q15" s="15"/>
      <c r="R15" s="15"/>
      <c r="S15" s="21"/>
      <c r="T15" s="9">
        <v>999</v>
      </c>
      <c r="U15" s="10"/>
      <c r="V15" s="9">
        <v>1147</v>
      </c>
      <c r="W15" s="9">
        <v>1284</v>
      </c>
      <c r="X15" s="23">
        <v>1506</v>
      </c>
      <c r="Y15" s="9">
        <v>1705</v>
      </c>
      <c r="Z15" s="25">
        <v>1809</v>
      </c>
      <c r="AA15" s="9">
        <v>2016</v>
      </c>
      <c r="AB15" s="9">
        <v>2257</v>
      </c>
      <c r="AC15" s="9">
        <v>2469</v>
      </c>
      <c r="AD15" s="9">
        <v>2652</v>
      </c>
      <c r="AE15" s="24">
        <v>2608.8031060807662</v>
      </c>
      <c r="AF15" s="9">
        <v>2802</v>
      </c>
      <c r="AG15" s="9">
        <v>3028</v>
      </c>
      <c r="AH15" s="23">
        <v>2977</v>
      </c>
      <c r="AI15" s="9">
        <v>2970</v>
      </c>
      <c r="AJ15" s="9">
        <v>2966</v>
      </c>
      <c r="AK15" s="9">
        <v>3039</v>
      </c>
      <c r="AL15" s="9">
        <v>3263</v>
      </c>
    </row>
    <row r="16" spans="1:253" s="3" customFormat="1" x14ac:dyDescent="0.55000000000000004">
      <c r="A16" s="45" t="s">
        <v>18</v>
      </c>
      <c r="B16" s="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5"/>
      <c r="O16" s="15"/>
      <c r="P16" s="15"/>
      <c r="Q16" s="15"/>
      <c r="R16" s="15"/>
      <c r="S16" s="26"/>
      <c r="T16" s="15"/>
      <c r="U16" s="27"/>
      <c r="V16" s="15"/>
      <c r="W16" s="9"/>
      <c r="X16" s="23"/>
      <c r="Y16" s="15"/>
      <c r="Z16" s="15"/>
      <c r="AA16" s="15"/>
      <c r="AB16" s="15"/>
      <c r="AC16" s="15"/>
      <c r="AD16" s="15"/>
      <c r="AF16" s="15"/>
      <c r="AG16" s="15"/>
      <c r="AH16" s="80"/>
      <c r="AI16" s="15"/>
      <c r="AJ16" s="15"/>
      <c r="AK16" s="15"/>
      <c r="AL16" s="15"/>
    </row>
    <row r="17" spans="1:38" s="3" customFormat="1" x14ac:dyDescent="0.55000000000000004">
      <c r="A17" s="90" t="s">
        <v>15</v>
      </c>
      <c r="B17" s="90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v>264</v>
      </c>
      <c r="O17" s="9">
        <v>229</v>
      </c>
      <c r="P17" s="9">
        <v>197</v>
      </c>
      <c r="Q17" s="15"/>
      <c r="R17" s="15"/>
      <c r="S17" s="21"/>
      <c r="T17" s="9">
        <v>208</v>
      </c>
      <c r="U17" s="10"/>
      <c r="V17" s="9">
        <v>230</v>
      </c>
      <c r="W17" s="9">
        <v>233</v>
      </c>
      <c r="X17" s="23">
        <v>242</v>
      </c>
      <c r="Y17" s="15">
        <v>223</v>
      </c>
      <c r="Z17" s="15">
        <v>226</v>
      </c>
      <c r="AA17" s="15">
        <v>228</v>
      </c>
      <c r="AB17" s="15">
        <v>271</v>
      </c>
      <c r="AC17" s="15">
        <v>314</v>
      </c>
      <c r="AD17" s="15">
        <v>363</v>
      </c>
      <c r="AE17" s="24">
        <v>300</v>
      </c>
      <c r="AF17" s="15">
        <v>282</v>
      </c>
      <c r="AG17" s="15">
        <v>267</v>
      </c>
      <c r="AH17" s="80">
        <v>265</v>
      </c>
      <c r="AI17" s="15">
        <v>262</v>
      </c>
      <c r="AJ17" s="15">
        <v>271</v>
      </c>
      <c r="AK17" s="15">
        <v>369</v>
      </c>
      <c r="AL17" s="15">
        <v>389</v>
      </c>
    </row>
    <row r="18" spans="1:38" s="3" customFormat="1" x14ac:dyDescent="0.55000000000000004">
      <c r="A18" s="56" t="s">
        <v>17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>
        <v>197</v>
      </c>
      <c r="O18" s="58">
        <v>174</v>
      </c>
      <c r="P18" s="58">
        <v>164</v>
      </c>
      <c r="Q18" s="59"/>
      <c r="R18" s="59"/>
      <c r="S18" s="64"/>
      <c r="T18" s="58">
        <v>171</v>
      </c>
      <c r="U18" s="61"/>
      <c r="V18" s="58">
        <v>179</v>
      </c>
      <c r="W18" s="58">
        <v>159</v>
      </c>
      <c r="X18" s="62">
        <v>165</v>
      </c>
      <c r="Y18" s="59">
        <v>159</v>
      </c>
      <c r="Z18" s="65">
        <v>154.69999999999999</v>
      </c>
      <c r="AA18" s="59">
        <v>171</v>
      </c>
      <c r="AB18" s="59">
        <v>197</v>
      </c>
      <c r="AC18" s="59">
        <v>263</v>
      </c>
      <c r="AD18" s="59">
        <v>299</v>
      </c>
      <c r="AE18" s="63">
        <v>256.221561194</v>
      </c>
      <c r="AF18" s="59">
        <v>239</v>
      </c>
      <c r="AG18" s="59">
        <v>216</v>
      </c>
      <c r="AH18" s="81">
        <v>218</v>
      </c>
      <c r="AI18" s="59">
        <v>226</v>
      </c>
      <c r="AJ18" s="59">
        <v>204</v>
      </c>
      <c r="AK18" s="59">
        <v>321</v>
      </c>
      <c r="AL18" s="59">
        <v>347</v>
      </c>
    </row>
    <row r="19" spans="1:38" s="3" customFormat="1" x14ac:dyDescent="0.55000000000000004">
      <c r="A19" s="4"/>
      <c r="B19" s="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5"/>
      <c r="R19" s="15"/>
      <c r="S19" s="21"/>
      <c r="T19" s="9"/>
      <c r="U19" s="10"/>
      <c r="V19" s="9"/>
      <c r="W19" s="9"/>
      <c r="X19" s="23"/>
      <c r="Y19" s="15"/>
      <c r="Z19" s="15"/>
      <c r="AA19" s="15"/>
      <c r="AB19" s="15"/>
      <c r="AC19" s="15"/>
      <c r="AD19" s="15"/>
      <c r="AE19" s="15"/>
      <c r="AF19" s="15"/>
      <c r="AG19" s="15"/>
      <c r="AH19" s="80"/>
      <c r="AI19" s="15"/>
      <c r="AJ19" s="15"/>
      <c r="AK19" s="15"/>
      <c r="AL19" s="15"/>
    </row>
    <row r="20" spans="1:38" s="3" customFormat="1" x14ac:dyDescent="0.55000000000000004">
      <c r="A20" s="6" t="s">
        <v>19</v>
      </c>
      <c r="B20" s="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/>
      <c r="R20" s="15"/>
      <c r="S20" s="21"/>
      <c r="T20" s="9"/>
      <c r="U20" s="10"/>
      <c r="V20" s="9"/>
      <c r="W20" s="9"/>
      <c r="X20" s="23"/>
      <c r="Y20" s="15"/>
      <c r="Z20" s="15"/>
      <c r="AA20" s="15"/>
      <c r="AB20" s="15"/>
      <c r="AC20" s="15"/>
      <c r="AD20" s="15"/>
      <c r="AE20" s="15"/>
      <c r="AF20" s="15"/>
      <c r="AG20" s="15"/>
      <c r="AH20" s="80"/>
      <c r="AI20" s="15"/>
      <c r="AJ20" s="15"/>
      <c r="AK20" s="15"/>
      <c r="AL20" s="15"/>
    </row>
    <row r="21" spans="1:38" s="3" customFormat="1" x14ac:dyDescent="0.55000000000000004">
      <c r="A21" s="44" t="s">
        <v>20</v>
      </c>
      <c r="B21" s="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5"/>
      <c r="R21" s="15"/>
      <c r="S21" s="21"/>
      <c r="T21" s="9"/>
      <c r="U21" s="10"/>
      <c r="V21" s="9"/>
      <c r="W21" s="9"/>
      <c r="X21" s="23"/>
      <c r="Y21" s="15"/>
      <c r="Z21" s="15"/>
      <c r="AA21" s="15"/>
      <c r="AB21" s="15"/>
      <c r="AC21" s="15"/>
      <c r="AD21" s="15"/>
      <c r="AE21" s="15"/>
      <c r="AF21" s="15"/>
      <c r="AG21" s="15"/>
      <c r="AH21" s="80"/>
      <c r="AI21" s="15"/>
      <c r="AJ21" s="15"/>
      <c r="AK21" s="15"/>
      <c r="AL21" s="15"/>
    </row>
    <row r="22" spans="1:38" s="3" customFormat="1" x14ac:dyDescent="0.55000000000000004">
      <c r="A22" s="90" t="s">
        <v>15</v>
      </c>
      <c r="B22" s="90"/>
      <c r="C22" s="8">
        <v>1059</v>
      </c>
      <c r="D22" s="8">
        <v>1101</v>
      </c>
      <c r="E22" s="8">
        <v>1075</v>
      </c>
      <c r="F22" s="8">
        <v>988</v>
      </c>
      <c r="G22" s="8">
        <v>923</v>
      </c>
      <c r="H22" s="8">
        <v>960</v>
      </c>
      <c r="I22" s="8">
        <v>1096</v>
      </c>
      <c r="J22" s="8">
        <v>1217</v>
      </c>
      <c r="K22" s="8">
        <v>1210</v>
      </c>
      <c r="L22" s="8">
        <v>1339</v>
      </c>
      <c r="M22" s="8">
        <v>1363</v>
      </c>
      <c r="N22" s="8">
        <v>1325</v>
      </c>
      <c r="O22" s="8">
        <v>1254</v>
      </c>
      <c r="P22" s="20">
        <v>1202</v>
      </c>
      <c r="Q22" s="15"/>
      <c r="R22" s="15"/>
      <c r="S22" s="21"/>
      <c r="T22" s="20">
        <v>1315</v>
      </c>
      <c r="U22" s="22"/>
      <c r="V22" s="20">
        <v>1446</v>
      </c>
      <c r="W22" s="9">
        <v>1610</v>
      </c>
      <c r="X22" s="23">
        <v>1744</v>
      </c>
      <c r="Y22" s="9">
        <v>1800</v>
      </c>
      <c r="Z22" s="9">
        <v>1906</v>
      </c>
      <c r="AA22" s="9">
        <v>2022</v>
      </c>
      <c r="AB22" s="9">
        <v>2047</v>
      </c>
      <c r="AC22" s="9">
        <v>2202</v>
      </c>
      <c r="AD22" s="9">
        <v>2197</v>
      </c>
      <c r="AE22" s="24">
        <v>2147</v>
      </c>
      <c r="AF22" s="9">
        <v>2065</v>
      </c>
      <c r="AG22" s="9">
        <v>2001</v>
      </c>
      <c r="AH22" s="23">
        <v>2035</v>
      </c>
      <c r="AI22" s="9">
        <v>1985</v>
      </c>
      <c r="AJ22" s="9">
        <v>1900</v>
      </c>
      <c r="AK22" s="9">
        <v>1870</v>
      </c>
      <c r="AL22" s="9">
        <v>1822</v>
      </c>
    </row>
    <row r="23" spans="1:38" s="3" customFormat="1" x14ac:dyDescent="0.55000000000000004">
      <c r="A23" s="19" t="s">
        <v>17</v>
      </c>
      <c r="B23" s="4"/>
      <c r="C23" s="8"/>
      <c r="D23" s="8"/>
      <c r="E23" s="8"/>
      <c r="F23" s="8"/>
      <c r="G23" s="8"/>
      <c r="H23" s="8"/>
      <c r="I23" s="8"/>
      <c r="J23" s="8"/>
      <c r="K23" s="8"/>
      <c r="L23" s="8">
        <v>982</v>
      </c>
      <c r="M23" s="8">
        <v>1003</v>
      </c>
      <c r="N23" s="8">
        <v>978</v>
      </c>
      <c r="O23" s="8">
        <v>949</v>
      </c>
      <c r="P23" s="20">
        <v>910</v>
      </c>
      <c r="Q23" s="15"/>
      <c r="R23" s="15"/>
      <c r="S23" s="21"/>
      <c r="T23" s="20">
        <v>972</v>
      </c>
      <c r="U23" s="22"/>
      <c r="V23" s="20">
        <v>1105</v>
      </c>
      <c r="W23" s="9">
        <v>1263</v>
      </c>
      <c r="X23" s="23">
        <v>1410</v>
      </c>
      <c r="Y23" s="9">
        <v>1455</v>
      </c>
      <c r="Z23" s="25">
        <v>1542.4</v>
      </c>
      <c r="AA23" s="9">
        <v>1619</v>
      </c>
      <c r="AB23" s="9">
        <v>1669</v>
      </c>
      <c r="AC23" s="9">
        <v>1808</v>
      </c>
      <c r="AD23" s="9">
        <v>1817</v>
      </c>
      <c r="AE23" s="24">
        <v>1805.541407701666</v>
      </c>
      <c r="AF23" s="9">
        <v>1782</v>
      </c>
      <c r="AG23" s="9">
        <v>1772</v>
      </c>
      <c r="AH23" s="23">
        <v>1809</v>
      </c>
      <c r="AI23" s="9">
        <v>1764</v>
      </c>
      <c r="AJ23" s="9">
        <v>1674</v>
      </c>
      <c r="AK23" s="9">
        <v>1649</v>
      </c>
      <c r="AL23" s="9">
        <v>1632</v>
      </c>
    </row>
    <row r="24" spans="1:38" s="3" customFormat="1" x14ac:dyDescent="0.55000000000000004">
      <c r="A24" s="45" t="s">
        <v>18</v>
      </c>
      <c r="B24" s="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21"/>
      <c r="T24" s="15"/>
      <c r="U24" s="27"/>
      <c r="V24" s="15"/>
      <c r="W24" s="9"/>
      <c r="X24" s="23"/>
      <c r="Y24" s="15"/>
      <c r="Z24" s="15"/>
      <c r="AA24" s="15"/>
      <c r="AB24" s="15"/>
      <c r="AC24" s="15"/>
      <c r="AD24" s="15"/>
      <c r="AF24" s="15"/>
      <c r="AG24" s="15"/>
      <c r="AH24" s="80"/>
      <c r="AI24" s="15"/>
      <c r="AJ24" s="15"/>
      <c r="AK24" s="15"/>
      <c r="AL24" s="15"/>
    </row>
    <row r="25" spans="1:38" s="3" customFormat="1" x14ac:dyDescent="0.55000000000000004">
      <c r="A25" s="90" t="s">
        <v>15</v>
      </c>
      <c r="B25" s="90"/>
      <c r="C25" s="9">
        <v>275</v>
      </c>
      <c r="D25" s="9">
        <v>329</v>
      </c>
      <c r="E25" s="9">
        <v>316</v>
      </c>
      <c r="F25" s="9">
        <v>312</v>
      </c>
      <c r="G25" s="9">
        <v>346</v>
      </c>
      <c r="H25" s="9">
        <v>364</v>
      </c>
      <c r="I25" s="9">
        <v>383</v>
      </c>
      <c r="J25" s="9">
        <v>358</v>
      </c>
      <c r="K25" s="9">
        <v>301</v>
      </c>
      <c r="L25" s="9">
        <v>281</v>
      </c>
      <c r="M25" s="9">
        <v>240</v>
      </c>
      <c r="N25" s="9">
        <v>235</v>
      </c>
      <c r="O25" s="9">
        <v>229</v>
      </c>
      <c r="P25" s="9">
        <v>268</v>
      </c>
      <c r="Q25" s="15"/>
      <c r="R25" s="15"/>
      <c r="S25" s="21"/>
      <c r="T25" s="9">
        <v>369</v>
      </c>
      <c r="U25" s="10"/>
      <c r="V25" s="9">
        <v>470</v>
      </c>
      <c r="W25" s="9">
        <v>511</v>
      </c>
      <c r="X25" s="23">
        <v>579</v>
      </c>
      <c r="Y25" s="15">
        <v>562</v>
      </c>
      <c r="Z25" s="15">
        <v>537</v>
      </c>
      <c r="AA25" s="15">
        <v>488</v>
      </c>
      <c r="AB25" s="15">
        <v>457</v>
      </c>
      <c r="AC25" s="15">
        <v>456</v>
      </c>
      <c r="AD25" s="15">
        <v>509</v>
      </c>
      <c r="AE25" s="24">
        <v>555</v>
      </c>
      <c r="AF25" s="15">
        <v>495</v>
      </c>
      <c r="AG25" s="15">
        <v>476</v>
      </c>
      <c r="AH25" s="80">
        <v>510</v>
      </c>
      <c r="AI25" s="15">
        <v>566</v>
      </c>
      <c r="AJ25" s="15">
        <v>585</v>
      </c>
      <c r="AK25" s="15">
        <v>770</v>
      </c>
      <c r="AL25" s="15">
        <v>845</v>
      </c>
    </row>
    <row r="26" spans="1:38" s="3" customFormat="1" x14ac:dyDescent="0.55000000000000004">
      <c r="A26" s="56" t="s">
        <v>17</v>
      </c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8">
        <v>221</v>
      </c>
      <c r="M26" s="58">
        <v>188</v>
      </c>
      <c r="N26" s="58">
        <v>170</v>
      </c>
      <c r="O26" s="58">
        <v>165</v>
      </c>
      <c r="P26" s="58">
        <v>191</v>
      </c>
      <c r="Q26" s="59"/>
      <c r="R26" s="59"/>
      <c r="S26" s="64"/>
      <c r="T26" s="58">
        <v>263</v>
      </c>
      <c r="U26" s="61"/>
      <c r="V26" s="58">
        <v>351</v>
      </c>
      <c r="W26" s="58">
        <v>374</v>
      </c>
      <c r="X26" s="62">
        <v>429</v>
      </c>
      <c r="Y26" s="59">
        <v>420</v>
      </c>
      <c r="Z26" s="65">
        <v>433.9</v>
      </c>
      <c r="AA26" s="59">
        <v>391</v>
      </c>
      <c r="AB26" s="59">
        <v>378</v>
      </c>
      <c r="AC26" s="59">
        <v>368</v>
      </c>
      <c r="AD26" s="59">
        <v>413</v>
      </c>
      <c r="AE26" s="63">
        <v>465.57882523100079</v>
      </c>
      <c r="AF26" s="59">
        <v>398</v>
      </c>
      <c r="AG26" s="59">
        <v>365</v>
      </c>
      <c r="AH26" s="81">
        <v>389</v>
      </c>
      <c r="AI26" s="59">
        <v>424</v>
      </c>
      <c r="AJ26" s="59">
        <v>446</v>
      </c>
      <c r="AK26" s="59">
        <v>625</v>
      </c>
      <c r="AL26" s="59">
        <v>710</v>
      </c>
    </row>
    <row r="27" spans="1:38" s="3" customFormat="1" x14ac:dyDescent="0.55000000000000004">
      <c r="A27" s="4"/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5"/>
      <c r="R27" s="15"/>
      <c r="S27" s="21"/>
      <c r="T27" s="9"/>
      <c r="U27" s="10"/>
      <c r="V27" s="9"/>
      <c r="W27" s="9"/>
      <c r="X27" s="23"/>
      <c r="Y27" s="15"/>
      <c r="Z27" s="15"/>
      <c r="AA27" s="15"/>
      <c r="AB27" s="15"/>
      <c r="AC27" s="15"/>
      <c r="AD27" s="15"/>
      <c r="AE27" s="15"/>
      <c r="AF27" s="15"/>
      <c r="AG27" s="15"/>
      <c r="AH27" s="80"/>
      <c r="AI27" s="15"/>
      <c r="AJ27" s="15"/>
      <c r="AK27" s="15"/>
      <c r="AL27" s="15"/>
    </row>
    <row r="28" spans="1:38" s="3" customFormat="1" x14ac:dyDescent="0.55000000000000004">
      <c r="A28" s="46" t="s">
        <v>40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5"/>
      <c r="R28" s="15"/>
      <c r="S28" s="21"/>
      <c r="T28" s="9"/>
      <c r="U28" s="10"/>
      <c r="V28" s="9"/>
      <c r="W28" s="9"/>
      <c r="X28" s="23"/>
      <c r="Y28" s="15"/>
      <c r="Z28" s="15"/>
      <c r="AA28" s="15"/>
      <c r="AB28" s="15"/>
      <c r="AC28" s="15"/>
      <c r="AD28" s="15"/>
      <c r="AE28" s="15"/>
      <c r="AF28" s="15"/>
      <c r="AG28" s="15"/>
      <c r="AH28" s="80"/>
      <c r="AI28" s="15"/>
      <c r="AJ28" s="15"/>
      <c r="AK28" s="15"/>
      <c r="AL28" s="15"/>
    </row>
    <row r="29" spans="1:38" s="3" customFormat="1" x14ac:dyDescent="0.55000000000000004">
      <c r="A29" s="44" t="s">
        <v>21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15"/>
      <c r="R29" s="15"/>
      <c r="S29" s="21"/>
      <c r="T29" s="9"/>
      <c r="U29" s="10"/>
      <c r="V29" s="9"/>
      <c r="W29" s="9"/>
      <c r="X29" s="23"/>
      <c r="Y29" s="15"/>
      <c r="Z29" s="15"/>
      <c r="AA29" s="15"/>
      <c r="AB29" s="15"/>
      <c r="AC29" s="15"/>
      <c r="AD29" s="15"/>
      <c r="AE29" s="15"/>
      <c r="AF29" s="15"/>
      <c r="AG29" s="15"/>
      <c r="AH29" s="80"/>
      <c r="AI29" s="15"/>
      <c r="AJ29" s="15"/>
      <c r="AK29" s="15"/>
      <c r="AL29" s="15"/>
    </row>
    <row r="30" spans="1:38" s="3" customFormat="1" x14ac:dyDescent="0.55000000000000004">
      <c r="A30" s="90" t="s">
        <v>15</v>
      </c>
      <c r="B30" s="90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 t="s">
        <v>28</v>
      </c>
      <c r="Q30" s="15"/>
      <c r="R30" s="15"/>
      <c r="S30" s="21"/>
      <c r="T30" s="9" t="s">
        <v>28</v>
      </c>
      <c r="U30" s="10"/>
      <c r="V30" s="9" t="s">
        <v>28</v>
      </c>
      <c r="W30" s="9" t="s">
        <v>28</v>
      </c>
      <c r="X30" s="23">
        <v>11</v>
      </c>
      <c r="Y30" s="15">
        <v>39</v>
      </c>
      <c r="Z30" s="15">
        <v>68</v>
      </c>
      <c r="AA30" s="15">
        <v>101</v>
      </c>
      <c r="AB30" s="15">
        <v>183</v>
      </c>
      <c r="AC30" s="15">
        <v>231</v>
      </c>
      <c r="AD30" s="15">
        <v>270</v>
      </c>
      <c r="AE30" s="24">
        <v>253</v>
      </c>
      <c r="AF30" s="15">
        <v>251</v>
      </c>
      <c r="AG30" s="15">
        <v>272</v>
      </c>
      <c r="AH30" s="80">
        <v>296</v>
      </c>
      <c r="AI30" s="15">
        <v>354</v>
      </c>
      <c r="AJ30" s="15">
        <v>368</v>
      </c>
      <c r="AK30" s="15">
        <v>365</v>
      </c>
      <c r="AL30" s="15">
        <v>426</v>
      </c>
    </row>
    <row r="31" spans="1:38" s="3" customFormat="1" x14ac:dyDescent="0.55000000000000004">
      <c r="A31" s="19" t="s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 t="s">
        <v>28</v>
      </c>
      <c r="Q31" s="15"/>
      <c r="R31" s="15"/>
      <c r="S31" s="21"/>
      <c r="T31" s="9" t="s">
        <v>28</v>
      </c>
      <c r="U31" s="10"/>
      <c r="V31" s="9" t="s">
        <v>28</v>
      </c>
      <c r="W31" s="9" t="s">
        <v>28</v>
      </c>
      <c r="X31" s="23">
        <v>4</v>
      </c>
      <c r="Y31" s="15">
        <v>24</v>
      </c>
      <c r="Z31" s="15">
        <v>44</v>
      </c>
      <c r="AA31" s="15">
        <v>74</v>
      </c>
      <c r="AB31" s="15">
        <v>141</v>
      </c>
      <c r="AC31" s="15">
        <v>178</v>
      </c>
      <c r="AD31" s="28">
        <v>201</v>
      </c>
      <c r="AE31" s="24">
        <v>191.06836521399981</v>
      </c>
      <c r="AF31" s="15">
        <v>191</v>
      </c>
      <c r="AG31" s="15">
        <v>225</v>
      </c>
      <c r="AH31" s="80">
        <v>244</v>
      </c>
      <c r="AI31" s="15">
        <v>311</v>
      </c>
      <c r="AJ31" s="15">
        <v>312</v>
      </c>
      <c r="AK31" s="15">
        <v>310</v>
      </c>
      <c r="AL31" s="15">
        <v>360</v>
      </c>
    </row>
    <row r="32" spans="1:38" s="3" customFormat="1" x14ac:dyDescent="0.55000000000000004">
      <c r="A32" s="45" t="s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5"/>
      <c r="R32" s="15"/>
      <c r="S32" s="21"/>
      <c r="T32" s="9"/>
      <c r="U32" s="10"/>
      <c r="V32" s="9"/>
      <c r="W32" s="9"/>
      <c r="X32" s="23"/>
      <c r="Y32" s="15"/>
      <c r="Z32" s="15"/>
      <c r="AA32" s="15"/>
      <c r="AB32" s="15"/>
      <c r="AC32" s="15"/>
      <c r="AD32" s="15"/>
      <c r="AF32" s="15"/>
      <c r="AG32" s="15"/>
      <c r="AH32" s="80"/>
      <c r="AI32" s="15"/>
      <c r="AJ32" s="15"/>
      <c r="AK32" s="15"/>
      <c r="AL32" s="15"/>
    </row>
    <row r="33" spans="1:40" s="3" customFormat="1" x14ac:dyDescent="0.55000000000000004">
      <c r="A33" s="90" t="s">
        <v>15</v>
      </c>
      <c r="B33" s="90"/>
      <c r="C33" s="9"/>
      <c r="D33" s="9"/>
      <c r="E33" s="9"/>
      <c r="F33" s="9"/>
      <c r="G33" s="9"/>
      <c r="H33" s="9"/>
      <c r="I33" s="9"/>
      <c r="J33" s="9"/>
      <c r="K33" s="9">
        <v>987</v>
      </c>
      <c r="L33" s="9">
        <v>962</v>
      </c>
      <c r="M33" s="9">
        <v>924</v>
      </c>
      <c r="N33" s="9">
        <v>901</v>
      </c>
      <c r="O33" s="9">
        <v>884</v>
      </c>
      <c r="P33" s="9">
        <v>806</v>
      </c>
      <c r="Q33" s="15"/>
      <c r="R33" s="15"/>
      <c r="S33" s="21"/>
      <c r="T33" s="9">
        <v>1163</v>
      </c>
      <c r="U33" s="10"/>
      <c r="V33" s="9">
        <v>1261</v>
      </c>
      <c r="W33" s="9">
        <v>1270</v>
      </c>
      <c r="X33" s="23">
        <v>1284</v>
      </c>
      <c r="Y33" s="9">
        <v>1287</v>
      </c>
      <c r="Z33" s="9">
        <v>1161</v>
      </c>
      <c r="AA33" s="9">
        <v>1047</v>
      </c>
      <c r="AB33" s="9">
        <v>1034</v>
      </c>
      <c r="AC33" s="15">
        <v>985</v>
      </c>
      <c r="AD33" s="9">
        <v>1000</v>
      </c>
      <c r="AE33" s="24">
        <v>835</v>
      </c>
      <c r="AF33" s="15">
        <v>775</v>
      </c>
      <c r="AG33" s="15">
        <v>723</v>
      </c>
      <c r="AH33" s="80">
        <v>940</v>
      </c>
      <c r="AI33" s="9">
        <v>1079</v>
      </c>
      <c r="AJ33" s="9">
        <v>1105</v>
      </c>
      <c r="AK33" s="9">
        <v>962</v>
      </c>
      <c r="AL33" s="15">
        <v>958</v>
      </c>
    </row>
    <row r="34" spans="1:40" s="3" customFormat="1" x14ac:dyDescent="0.55000000000000004">
      <c r="A34" s="56" t="s">
        <v>17</v>
      </c>
      <c r="B34" s="57"/>
      <c r="C34" s="58"/>
      <c r="D34" s="58"/>
      <c r="E34" s="58"/>
      <c r="F34" s="58"/>
      <c r="G34" s="58"/>
      <c r="H34" s="58"/>
      <c r="I34" s="58"/>
      <c r="J34" s="58"/>
      <c r="K34" s="58"/>
      <c r="L34" s="58">
        <v>664</v>
      </c>
      <c r="M34" s="58">
        <v>659</v>
      </c>
      <c r="N34" s="58">
        <v>647</v>
      </c>
      <c r="O34" s="58">
        <v>649</v>
      </c>
      <c r="P34" s="58">
        <v>572</v>
      </c>
      <c r="Q34" s="59"/>
      <c r="R34" s="59"/>
      <c r="S34" s="64"/>
      <c r="T34" s="58">
        <v>873</v>
      </c>
      <c r="U34" s="61"/>
      <c r="V34" s="58">
        <v>975</v>
      </c>
      <c r="W34" s="58">
        <v>981</v>
      </c>
      <c r="X34" s="62">
        <v>1007</v>
      </c>
      <c r="Y34" s="59">
        <v>909</v>
      </c>
      <c r="Z34" s="59">
        <v>850</v>
      </c>
      <c r="AA34" s="59">
        <v>818</v>
      </c>
      <c r="AB34" s="59">
        <v>785</v>
      </c>
      <c r="AC34" s="59">
        <v>770</v>
      </c>
      <c r="AD34" s="59">
        <v>770</v>
      </c>
      <c r="AE34" s="63">
        <v>675.00085925810038</v>
      </c>
      <c r="AF34" s="59">
        <v>645</v>
      </c>
      <c r="AG34" s="59">
        <v>577</v>
      </c>
      <c r="AH34" s="81">
        <v>697</v>
      </c>
      <c r="AI34" s="59">
        <v>814</v>
      </c>
      <c r="AJ34" s="59">
        <v>816</v>
      </c>
      <c r="AK34" s="59">
        <v>674</v>
      </c>
      <c r="AL34" s="59">
        <v>705</v>
      </c>
    </row>
    <row r="35" spans="1:40" s="2" customFormat="1" x14ac:dyDescent="0.55000000000000004">
      <c r="P35" s="11"/>
      <c r="Q35" s="11"/>
      <c r="R35" s="11"/>
      <c r="S35" s="12"/>
      <c r="T35" s="11"/>
      <c r="U35" s="12"/>
      <c r="V35" s="11"/>
      <c r="W35" s="11"/>
      <c r="X35" s="11"/>
      <c r="Y35" s="11"/>
      <c r="AB35" s="11"/>
      <c r="AC35" s="11"/>
      <c r="AD35" s="11"/>
      <c r="AE35" s="11"/>
      <c r="AF35" s="11"/>
      <c r="AG35" s="11"/>
      <c r="AH35" s="80"/>
      <c r="AI35" s="11"/>
      <c r="AJ35" s="11"/>
      <c r="AK35" s="11"/>
      <c r="AL35" s="11"/>
    </row>
    <row r="36" spans="1:40" s="3" customFormat="1" x14ac:dyDescent="0.55000000000000004">
      <c r="A36" s="6" t="s">
        <v>26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5"/>
      <c r="R36" s="15"/>
      <c r="S36" s="21"/>
      <c r="T36" s="15"/>
      <c r="U36" s="21"/>
      <c r="V36" s="15"/>
      <c r="W36" s="15"/>
      <c r="X36" s="15"/>
      <c r="Y36" s="15"/>
      <c r="AB36" s="15"/>
      <c r="AC36" s="15"/>
      <c r="AD36" s="15"/>
      <c r="AE36" s="15"/>
      <c r="AF36" s="15"/>
      <c r="AG36" s="15"/>
      <c r="AH36" s="80"/>
      <c r="AI36" s="15"/>
      <c r="AJ36" s="15"/>
      <c r="AK36" s="15"/>
      <c r="AL36" s="15"/>
    </row>
    <row r="37" spans="1:40" s="3" customFormat="1" x14ac:dyDescent="0.55000000000000004">
      <c r="A37" s="44" t="s">
        <v>20</v>
      </c>
      <c r="B37" s="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5"/>
      <c r="R37" s="15"/>
      <c r="S37" s="21"/>
      <c r="T37" s="15"/>
      <c r="U37" s="21"/>
      <c r="V37" s="15"/>
      <c r="W37" s="15"/>
      <c r="X37" s="15"/>
      <c r="Y37" s="15"/>
      <c r="AB37" s="15"/>
      <c r="AC37" s="15"/>
      <c r="AD37" s="15"/>
      <c r="AE37" s="15"/>
      <c r="AF37" s="15"/>
      <c r="AG37" s="15"/>
      <c r="AH37" s="80"/>
      <c r="AI37" s="15"/>
      <c r="AJ37" s="15"/>
      <c r="AK37" s="15"/>
      <c r="AL37" s="15"/>
    </row>
    <row r="38" spans="1:40" s="3" customFormat="1" x14ac:dyDescent="0.55000000000000004">
      <c r="A38" s="90" t="s">
        <v>15</v>
      </c>
      <c r="B38" s="90"/>
      <c r="C38" s="9">
        <v>895</v>
      </c>
      <c r="D38" s="9">
        <v>918</v>
      </c>
      <c r="E38" s="9">
        <v>945</v>
      </c>
      <c r="F38" s="9">
        <v>807</v>
      </c>
      <c r="G38" s="9">
        <v>878</v>
      </c>
      <c r="H38" s="9">
        <v>841</v>
      </c>
      <c r="I38" s="9">
        <v>808</v>
      </c>
      <c r="J38" s="9">
        <v>742</v>
      </c>
      <c r="K38" s="9">
        <v>646</v>
      </c>
      <c r="L38" s="9">
        <v>628</v>
      </c>
      <c r="M38" s="9">
        <v>562</v>
      </c>
      <c r="N38" s="9">
        <v>524</v>
      </c>
      <c r="O38" s="9">
        <v>402</v>
      </c>
      <c r="P38" s="9">
        <v>456</v>
      </c>
      <c r="Q38" s="15"/>
      <c r="R38" s="15"/>
      <c r="S38" s="21"/>
      <c r="T38" s="9">
        <v>490</v>
      </c>
      <c r="U38" s="10"/>
      <c r="V38" s="9">
        <v>444</v>
      </c>
      <c r="W38" s="9">
        <v>303</v>
      </c>
      <c r="X38" s="15">
        <v>204</v>
      </c>
      <c r="Y38" s="15">
        <v>184</v>
      </c>
      <c r="Z38" s="15">
        <v>181</v>
      </c>
      <c r="AA38" s="15">
        <v>172</v>
      </c>
      <c r="AB38" s="15">
        <v>208</v>
      </c>
      <c r="AC38" s="15">
        <v>219</v>
      </c>
      <c r="AD38" s="15">
        <v>209</v>
      </c>
      <c r="AE38" s="24">
        <v>20</v>
      </c>
      <c r="AF38" s="15">
        <v>0</v>
      </c>
      <c r="AG38" s="15">
        <v>0</v>
      </c>
      <c r="AH38" s="80">
        <v>0</v>
      </c>
      <c r="AI38" s="15"/>
      <c r="AJ38" s="15"/>
      <c r="AK38" s="15"/>
      <c r="AL38" s="15"/>
    </row>
    <row r="39" spans="1:40" s="3" customFormat="1" x14ac:dyDescent="0.55000000000000004">
      <c r="A39" s="19" t="s">
        <v>17</v>
      </c>
      <c r="B39" s="4"/>
      <c r="C39" s="9"/>
      <c r="D39" s="9"/>
      <c r="E39" s="9"/>
      <c r="F39" s="9"/>
      <c r="G39" s="9"/>
      <c r="H39" s="9"/>
      <c r="I39" s="9"/>
      <c r="J39" s="9"/>
      <c r="K39" s="9"/>
      <c r="L39" s="9">
        <v>578</v>
      </c>
      <c r="M39" s="9">
        <v>517</v>
      </c>
      <c r="N39" s="9">
        <v>482</v>
      </c>
      <c r="O39" s="9">
        <v>370</v>
      </c>
      <c r="P39" s="9">
        <v>309</v>
      </c>
      <c r="Q39" s="15"/>
      <c r="R39" s="15"/>
      <c r="S39" s="21"/>
      <c r="T39" s="9">
        <v>343</v>
      </c>
      <c r="U39" s="10"/>
      <c r="V39" s="9">
        <v>295</v>
      </c>
      <c r="W39" s="9">
        <v>225</v>
      </c>
      <c r="X39" s="15">
        <v>116</v>
      </c>
      <c r="Y39" s="15">
        <v>108</v>
      </c>
      <c r="Z39" s="15">
        <v>117</v>
      </c>
      <c r="AA39" s="15">
        <v>117</v>
      </c>
      <c r="AB39" s="15">
        <v>141</v>
      </c>
      <c r="AC39" s="15">
        <v>149</v>
      </c>
      <c r="AD39" s="15">
        <v>145</v>
      </c>
      <c r="AE39" s="24">
        <v>7.8666977879999989</v>
      </c>
      <c r="AF39" s="15">
        <v>0</v>
      </c>
      <c r="AG39" s="15">
        <v>0</v>
      </c>
      <c r="AH39" s="80">
        <v>0</v>
      </c>
      <c r="AI39" s="15"/>
      <c r="AJ39" s="15"/>
      <c r="AK39" s="15"/>
      <c r="AL39" s="15"/>
    </row>
    <row r="40" spans="1:40" s="3" customFormat="1" x14ac:dyDescent="0.55000000000000004">
      <c r="A40" s="45" t="s">
        <v>18</v>
      </c>
      <c r="B40" s="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21"/>
      <c r="T40" s="15"/>
      <c r="U40" s="27"/>
      <c r="V40" s="15"/>
      <c r="W40" s="9"/>
      <c r="X40" s="15"/>
      <c r="Y40" s="15"/>
      <c r="Z40" s="15"/>
      <c r="AA40" s="15"/>
      <c r="AB40" s="15"/>
      <c r="AC40" s="15"/>
      <c r="AD40" s="15"/>
      <c r="AF40" s="15"/>
      <c r="AG40" s="88" t="s">
        <v>53</v>
      </c>
      <c r="AI40" s="15"/>
      <c r="AJ40" s="15"/>
      <c r="AK40" s="15"/>
      <c r="AL40" s="15"/>
    </row>
    <row r="41" spans="1:40" s="3" customFormat="1" x14ac:dyDescent="0.55000000000000004">
      <c r="A41" s="90" t="s">
        <v>15</v>
      </c>
      <c r="B41" s="90"/>
      <c r="C41" s="9">
        <v>109</v>
      </c>
      <c r="D41" s="9">
        <v>125</v>
      </c>
      <c r="E41" s="9">
        <v>135</v>
      </c>
      <c r="F41" s="9">
        <v>147</v>
      </c>
      <c r="G41" s="9">
        <v>157</v>
      </c>
      <c r="H41" s="9">
        <v>191</v>
      </c>
      <c r="I41" s="9">
        <v>190</v>
      </c>
      <c r="J41" s="9">
        <v>194</v>
      </c>
      <c r="K41" s="9">
        <v>164</v>
      </c>
      <c r="L41" s="9">
        <v>124</v>
      </c>
      <c r="M41" s="9">
        <v>107</v>
      </c>
      <c r="N41" s="9">
        <v>87</v>
      </c>
      <c r="O41" s="9">
        <v>85</v>
      </c>
      <c r="P41" s="9">
        <v>86</v>
      </c>
      <c r="Q41" s="15"/>
      <c r="R41" s="15"/>
      <c r="S41" s="21"/>
      <c r="T41" s="9">
        <v>86</v>
      </c>
      <c r="U41" s="10"/>
      <c r="V41" s="9">
        <v>86</v>
      </c>
      <c r="W41" s="9">
        <v>66</v>
      </c>
      <c r="X41" s="15">
        <v>40</v>
      </c>
      <c r="Y41" s="15">
        <v>35</v>
      </c>
      <c r="Z41" s="15">
        <v>31</v>
      </c>
      <c r="AA41" s="15">
        <v>25</v>
      </c>
      <c r="AB41" s="15">
        <v>23</v>
      </c>
      <c r="AC41" s="15">
        <v>30</v>
      </c>
      <c r="AD41" s="15">
        <v>31</v>
      </c>
      <c r="AE41" s="24">
        <v>3</v>
      </c>
      <c r="AF41" s="15">
        <v>0</v>
      </c>
      <c r="AG41" s="15">
        <v>0</v>
      </c>
      <c r="AH41" s="80">
        <v>0</v>
      </c>
      <c r="AI41" s="15"/>
      <c r="AJ41" s="15"/>
      <c r="AK41" s="15"/>
      <c r="AL41" s="15"/>
    </row>
    <row r="42" spans="1:40" s="3" customFormat="1" x14ac:dyDescent="0.55000000000000004">
      <c r="A42" s="56" t="s">
        <v>17</v>
      </c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8">
        <v>83</v>
      </c>
      <c r="M42" s="58">
        <v>71</v>
      </c>
      <c r="N42" s="58">
        <v>62</v>
      </c>
      <c r="O42" s="58">
        <v>61</v>
      </c>
      <c r="P42" s="58">
        <v>65</v>
      </c>
      <c r="Q42" s="59"/>
      <c r="R42" s="59"/>
      <c r="S42" s="64"/>
      <c r="T42" s="58">
        <v>59</v>
      </c>
      <c r="U42" s="61"/>
      <c r="V42" s="58">
        <v>66</v>
      </c>
      <c r="W42" s="58">
        <v>46</v>
      </c>
      <c r="X42" s="59">
        <v>32</v>
      </c>
      <c r="Y42" s="59">
        <v>30</v>
      </c>
      <c r="Z42" s="59">
        <v>28</v>
      </c>
      <c r="AA42" s="59">
        <v>23</v>
      </c>
      <c r="AB42" s="59">
        <v>18</v>
      </c>
      <c r="AC42" s="59">
        <v>27</v>
      </c>
      <c r="AD42" s="59">
        <v>25</v>
      </c>
      <c r="AE42" s="63">
        <v>0.99989962589999992</v>
      </c>
      <c r="AF42" s="59">
        <v>0</v>
      </c>
      <c r="AG42" s="59">
        <v>0</v>
      </c>
      <c r="AH42" s="81">
        <v>0</v>
      </c>
      <c r="AI42" s="59"/>
      <c r="AJ42" s="15"/>
      <c r="AK42" s="15"/>
      <c r="AL42" s="15"/>
    </row>
    <row r="43" spans="1:40" s="3" customFormat="1" x14ac:dyDescent="0.55000000000000004">
      <c r="A43" s="4"/>
      <c r="B43" s="4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5"/>
      <c r="R43" s="15"/>
      <c r="S43" s="21"/>
      <c r="T43" s="9"/>
      <c r="U43" s="10"/>
      <c r="V43" s="9"/>
      <c r="W43" s="9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80"/>
      <c r="AI43" s="15"/>
      <c r="AJ43" s="15"/>
      <c r="AK43" s="15"/>
      <c r="AL43" s="15"/>
    </row>
    <row r="44" spans="1:40" s="3" customFormat="1" x14ac:dyDescent="0.55000000000000004">
      <c r="A44" s="47" t="s">
        <v>55</v>
      </c>
      <c r="B44" s="4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5"/>
      <c r="R44" s="15"/>
      <c r="S44" s="15"/>
      <c r="T44" s="9"/>
      <c r="U44" s="9"/>
      <c r="V44" s="9"/>
      <c r="W44" s="9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80"/>
      <c r="AI44" s="15"/>
      <c r="AJ44" s="15"/>
      <c r="AK44" s="15"/>
      <c r="AL44" s="15"/>
    </row>
    <row r="45" spans="1:40" s="3" customFormat="1" x14ac:dyDescent="0.55000000000000004">
      <c r="A45" s="47"/>
      <c r="B45" s="4" t="s">
        <v>49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5"/>
      <c r="R45" s="15"/>
      <c r="S45" s="15"/>
      <c r="T45" s="9"/>
      <c r="U45" s="9"/>
      <c r="V45" s="9"/>
      <c r="W45" s="9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80"/>
      <c r="AI45" s="15"/>
      <c r="AJ45" s="15"/>
      <c r="AK45" s="15"/>
      <c r="AL45" s="15"/>
    </row>
    <row r="46" spans="1:40" s="3" customFormat="1" x14ac:dyDescent="0.55000000000000004">
      <c r="A46" s="48" t="s">
        <v>20</v>
      </c>
      <c r="B46" s="4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5"/>
      <c r="R46" s="15"/>
      <c r="S46" s="15"/>
      <c r="T46" s="9"/>
      <c r="U46" s="9"/>
      <c r="V46" s="9"/>
      <c r="W46" s="9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80"/>
      <c r="AI46" s="15"/>
      <c r="AJ46" s="15"/>
      <c r="AK46" s="15"/>
      <c r="AL46" s="15"/>
    </row>
    <row r="47" spans="1:40" s="3" customFormat="1" x14ac:dyDescent="0.55000000000000004">
      <c r="A47" s="90" t="s">
        <v>15</v>
      </c>
      <c r="B47" s="90"/>
      <c r="C47" s="9">
        <v>771</v>
      </c>
      <c r="D47" s="9">
        <v>860</v>
      </c>
      <c r="E47" s="9">
        <v>784</v>
      </c>
      <c r="F47" s="9">
        <v>770</v>
      </c>
      <c r="G47" s="9">
        <v>751</v>
      </c>
      <c r="H47" s="9">
        <v>693</v>
      </c>
      <c r="I47" s="9">
        <v>670</v>
      </c>
      <c r="J47" s="9">
        <v>665</v>
      </c>
      <c r="K47" s="9">
        <v>593</v>
      </c>
      <c r="L47" s="9">
        <v>546</v>
      </c>
      <c r="M47" s="9">
        <v>538</v>
      </c>
      <c r="N47" s="9">
        <v>572</v>
      </c>
      <c r="O47" s="9">
        <v>536</v>
      </c>
      <c r="P47" s="9">
        <v>579</v>
      </c>
      <c r="Q47" s="15"/>
      <c r="R47" s="15"/>
      <c r="S47" s="15"/>
      <c r="T47" s="9">
        <v>705</v>
      </c>
      <c r="U47" s="9"/>
      <c r="V47" s="9">
        <v>852</v>
      </c>
      <c r="W47" s="9">
        <v>937</v>
      </c>
      <c r="X47" s="9">
        <v>1552</v>
      </c>
      <c r="Y47" s="9">
        <v>1772</v>
      </c>
      <c r="Z47" s="9">
        <v>1887</v>
      </c>
      <c r="AA47" s="9">
        <v>1973</v>
      </c>
      <c r="AB47" s="9">
        <v>1902</v>
      </c>
      <c r="AC47" s="9">
        <v>1847</v>
      </c>
      <c r="AD47" s="9">
        <v>1852</v>
      </c>
      <c r="AE47" s="15">
        <v>1698</v>
      </c>
      <c r="AF47" s="15">
        <v>1642</v>
      </c>
      <c r="AG47" s="9">
        <v>1614</v>
      </c>
      <c r="AH47" s="23">
        <v>1643</v>
      </c>
      <c r="AI47" s="9">
        <v>1760</v>
      </c>
      <c r="AJ47" s="9">
        <f>1215+580</f>
        <v>1795</v>
      </c>
      <c r="AK47" s="9">
        <f>1058+566</f>
        <v>1624</v>
      </c>
      <c r="AL47" s="9">
        <v>1587</v>
      </c>
    </row>
    <row r="48" spans="1:40" s="3" customFormat="1" x14ac:dyDescent="0.55000000000000004">
      <c r="A48" s="19" t="s">
        <v>17</v>
      </c>
      <c r="B48" s="4"/>
      <c r="C48" s="9"/>
      <c r="D48" s="9"/>
      <c r="E48" s="9"/>
      <c r="F48" s="9"/>
      <c r="G48" s="9"/>
      <c r="H48" s="9"/>
      <c r="I48" s="9"/>
      <c r="J48" s="9"/>
      <c r="K48" s="9"/>
      <c r="L48" s="9">
        <v>349</v>
      </c>
      <c r="M48" s="9">
        <v>370</v>
      </c>
      <c r="N48" s="9">
        <v>417</v>
      </c>
      <c r="O48" s="9">
        <v>439</v>
      </c>
      <c r="P48" s="9">
        <v>487</v>
      </c>
      <c r="Q48" s="15"/>
      <c r="R48" s="15"/>
      <c r="S48" s="15"/>
      <c r="T48" s="9">
        <v>548</v>
      </c>
      <c r="U48" s="9"/>
      <c r="V48" s="9">
        <v>655</v>
      </c>
      <c r="W48" s="9">
        <v>731</v>
      </c>
      <c r="X48" s="9">
        <v>1194</v>
      </c>
      <c r="Y48" s="9">
        <v>1323</v>
      </c>
      <c r="Z48" s="25">
        <v>1389</v>
      </c>
      <c r="AA48" s="15">
        <v>1441</v>
      </c>
      <c r="AB48" s="9">
        <v>1413</v>
      </c>
      <c r="AC48" s="15">
        <v>1394</v>
      </c>
      <c r="AD48" s="9">
        <v>1427</v>
      </c>
      <c r="AE48" s="15">
        <v>1332</v>
      </c>
      <c r="AF48" s="15">
        <v>1349</v>
      </c>
      <c r="AG48" s="9">
        <v>1406</v>
      </c>
      <c r="AH48" s="23">
        <v>1454</v>
      </c>
      <c r="AI48" s="9">
        <v>1579</v>
      </c>
      <c r="AJ48" s="9">
        <f>1127+501</f>
        <v>1628</v>
      </c>
      <c r="AK48" s="9">
        <f>966+496</f>
        <v>1462</v>
      </c>
      <c r="AL48" s="9">
        <v>1428</v>
      </c>
      <c r="AN48" s="15"/>
    </row>
    <row r="49" spans="1:38" s="3" customFormat="1" x14ac:dyDescent="0.55000000000000004">
      <c r="A49" s="45" t="s">
        <v>18</v>
      </c>
      <c r="B49" s="4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15"/>
      <c r="R49" s="15"/>
      <c r="S49" s="15"/>
      <c r="T49" s="9"/>
      <c r="U49" s="9"/>
      <c r="V49" s="9"/>
      <c r="W49" s="9"/>
      <c r="X49" s="9"/>
      <c r="Y49" s="9"/>
      <c r="Z49" s="15"/>
      <c r="AA49" s="15"/>
      <c r="AB49" s="15"/>
      <c r="AC49" s="15"/>
      <c r="AD49" s="9"/>
      <c r="AE49" s="15"/>
      <c r="AF49" s="15"/>
      <c r="AG49" s="15"/>
      <c r="AH49" s="80"/>
      <c r="AI49" s="15"/>
      <c r="AJ49" s="15"/>
      <c r="AK49" s="15"/>
      <c r="AL49" s="15"/>
    </row>
    <row r="50" spans="1:38" s="3" customFormat="1" x14ac:dyDescent="0.55000000000000004">
      <c r="A50" s="90" t="s">
        <v>15</v>
      </c>
      <c r="B50" s="90"/>
      <c r="C50" s="9">
        <v>74</v>
      </c>
      <c r="D50" s="9">
        <v>70</v>
      </c>
      <c r="E50" s="9">
        <v>83</v>
      </c>
      <c r="F50" s="9">
        <v>107</v>
      </c>
      <c r="G50" s="9">
        <v>125</v>
      </c>
      <c r="H50" s="9">
        <v>135</v>
      </c>
      <c r="I50" s="9">
        <v>159</v>
      </c>
      <c r="J50" s="9">
        <v>184</v>
      </c>
      <c r="K50" s="9">
        <v>180</v>
      </c>
      <c r="L50" s="9">
        <v>148</v>
      </c>
      <c r="M50" s="9">
        <v>107</v>
      </c>
      <c r="N50" s="9">
        <v>101</v>
      </c>
      <c r="O50" s="9">
        <v>112</v>
      </c>
      <c r="P50" s="9">
        <v>117</v>
      </c>
      <c r="Q50" s="15"/>
      <c r="R50" s="15"/>
      <c r="S50" s="15"/>
      <c r="T50" s="9">
        <v>156</v>
      </c>
      <c r="U50" s="9"/>
      <c r="V50" s="9">
        <v>172</v>
      </c>
      <c r="W50" s="9">
        <v>204</v>
      </c>
      <c r="X50" s="9">
        <v>227</v>
      </c>
      <c r="Y50" s="9">
        <v>276</v>
      </c>
      <c r="Z50" s="15">
        <v>305</v>
      </c>
      <c r="AA50" s="15">
        <v>327</v>
      </c>
      <c r="AB50" s="15">
        <v>367</v>
      </c>
      <c r="AC50" s="15">
        <v>411</v>
      </c>
      <c r="AD50" s="9">
        <v>387</v>
      </c>
      <c r="AE50" s="15">
        <v>363</v>
      </c>
      <c r="AF50" s="15">
        <v>379</v>
      </c>
      <c r="AG50" s="15">
        <v>365</v>
      </c>
      <c r="AH50" s="80">
        <v>349</v>
      </c>
      <c r="AI50" s="15">
        <v>347</v>
      </c>
      <c r="AJ50" s="15">
        <f>311+20</f>
        <v>331</v>
      </c>
      <c r="AK50" s="15">
        <f>235+22</f>
        <v>257</v>
      </c>
      <c r="AL50" s="15">
        <v>345</v>
      </c>
    </row>
    <row r="51" spans="1:38" s="3" customFormat="1" x14ac:dyDescent="0.55000000000000004">
      <c r="A51" s="56" t="s">
        <v>17</v>
      </c>
      <c r="B51" s="57"/>
      <c r="C51" s="58"/>
      <c r="D51" s="58"/>
      <c r="E51" s="58"/>
      <c r="F51" s="58"/>
      <c r="G51" s="58"/>
      <c r="H51" s="58"/>
      <c r="I51" s="58"/>
      <c r="J51" s="58"/>
      <c r="K51" s="58"/>
      <c r="L51" s="58">
        <v>106</v>
      </c>
      <c r="M51" s="58">
        <v>81</v>
      </c>
      <c r="N51" s="58">
        <v>83</v>
      </c>
      <c r="O51" s="58">
        <v>82</v>
      </c>
      <c r="P51" s="58">
        <v>86</v>
      </c>
      <c r="Q51" s="59"/>
      <c r="R51" s="59"/>
      <c r="S51" s="59"/>
      <c r="T51" s="58">
        <v>114</v>
      </c>
      <c r="U51" s="58"/>
      <c r="V51" s="58">
        <v>127</v>
      </c>
      <c r="W51" s="58">
        <v>151</v>
      </c>
      <c r="X51" s="58">
        <v>172</v>
      </c>
      <c r="Y51" s="59">
        <v>193</v>
      </c>
      <c r="Z51" s="65">
        <v>221.7</v>
      </c>
      <c r="AA51" s="59">
        <v>230</v>
      </c>
      <c r="AB51" s="59">
        <v>253</v>
      </c>
      <c r="AC51" s="59">
        <v>268</v>
      </c>
      <c r="AD51" s="58">
        <v>257</v>
      </c>
      <c r="AE51" s="59">
        <v>241</v>
      </c>
      <c r="AF51" s="59">
        <v>245</v>
      </c>
      <c r="AG51" s="59">
        <v>239</v>
      </c>
      <c r="AH51" s="81">
        <v>233</v>
      </c>
      <c r="AI51" s="59">
        <v>216</v>
      </c>
      <c r="AJ51" s="59">
        <f>187+16</f>
        <v>203</v>
      </c>
      <c r="AK51" s="59">
        <f>139+22</f>
        <v>161</v>
      </c>
      <c r="AL51" s="59">
        <v>192</v>
      </c>
    </row>
    <row r="52" spans="1:38" s="3" customFormat="1" x14ac:dyDescent="0.55000000000000004">
      <c r="A52" s="4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15"/>
      <c r="R52" s="15"/>
      <c r="S52" s="15"/>
      <c r="T52" s="9"/>
      <c r="U52" s="9"/>
      <c r="V52" s="9"/>
      <c r="W52" s="9"/>
      <c r="X52" s="15"/>
      <c r="Y52" s="15"/>
      <c r="Z52" s="15"/>
      <c r="AA52" s="15"/>
      <c r="AB52" s="15"/>
      <c r="AC52" s="15"/>
      <c r="AD52" s="9"/>
      <c r="AE52" s="15"/>
      <c r="AF52" s="15"/>
      <c r="AG52" s="15"/>
      <c r="AH52" s="80"/>
      <c r="AI52" s="15"/>
      <c r="AJ52" s="15"/>
      <c r="AK52" s="15"/>
      <c r="AL52" s="15"/>
    </row>
    <row r="53" spans="1:38" s="3" customFormat="1" x14ac:dyDescent="0.55000000000000004">
      <c r="A53" s="46" t="s">
        <v>30</v>
      </c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15"/>
      <c r="R53" s="15"/>
      <c r="S53" s="21"/>
      <c r="T53" s="9"/>
      <c r="U53" s="10"/>
      <c r="V53" s="9"/>
      <c r="W53" s="9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80"/>
      <c r="AI53" s="15"/>
      <c r="AJ53" s="15"/>
      <c r="AK53" s="15"/>
      <c r="AL53" s="15"/>
    </row>
    <row r="54" spans="1:38" s="3" customFormat="1" x14ac:dyDescent="0.55000000000000004">
      <c r="A54" s="48" t="s">
        <v>20</v>
      </c>
      <c r="B54" s="4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15"/>
      <c r="R54" s="15"/>
      <c r="S54" s="21"/>
      <c r="T54" s="9"/>
      <c r="U54" s="10"/>
      <c r="V54" s="9"/>
      <c r="W54" s="9"/>
      <c r="X54" s="15"/>
      <c r="Y54" s="15"/>
      <c r="Z54" s="15"/>
      <c r="AA54" s="15"/>
      <c r="AB54" s="15"/>
      <c r="AC54" s="15"/>
      <c r="AD54" s="15"/>
      <c r="AF54" s="15"/>
      <c r="AG54" s="15"/>
      <c r="AH54" s="80"/>
      <c r="AI54" s="15"/>
      <c r="AJ54" s="15"/>
      <c r="AK54" s="15"/>
      <c r="AL54" s="15"/>
    </row>
    <row r="55" spans="1:38" s="3" customFormat="1" x14ac:dyDescent="0.55000000000000004">
      <c r="A55" s="90" t="s">
        <v>15</v>
      </c>
      <c r="B55" s="9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15"/>
      <c r="R55" s="15"/>
      <c r="S55" s="21"/>
      <c r="T55" s="9"/>
      <c r="U55" s="10"/>
      <c r="V55" s="9"/>
      <c r="W55" s="9"/>
      <c r="X55" s="15"/>
      <c r="Y55" s="15"/>
      <c r="Z55" s="15"/>
      <c r="AA55" s="15"/>
      <c r="AB55" s="15"/>
      <c r="AC55" s="15"/>
      <c r="AD55" s="15"/>
      <c r="AE55" s="15">
        <v>7</v>
      </c>
      <c r="AF55" s="15">
        <v>5</v>
      </c>
      <c r="AG55" s="15">
        <v>5</v>
      </c>
      <c r="AH55" s="80">
        <v>46</v>
      </c>
      <c r="AI55" s="15">
        <v>46</v>
      </c>
      <c r="AJ55" s="15">
        <v>37</v>
      </c>
      <c r="AK55" s="15">
        <v>41</v>
      </c>
      <c r="AL55" s="15"/>
    </row>
    <row r="56" spans="1:38" s="3" customFormat="1" x14ac:dyDescent="0.55000000000000004">
      <c r="A56" s="19" t="s">
        <v>17</v>
      </c>
      <c r="B56" s="4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15"/>
      <c r="R56" s="15"/>
      <c r="S56" s="21"/>
      <c r="T56" s="9"/>
      <c r="U56" s="10"/>
      <c r="V56" s="9"/>
      <c r="W56" s="9"/>
      <c r="X56" s="15"/>
      <c r="Y56" s="15"/>
      <c r="Z56" s="15"/>
      <c r="AA56" s="15"/>
      <c r="AB56" s="15">
        <v>0</v>
      </c>
      <c r="AC56" s="15"/>
      <c r="AD56" s="15"/>
      <c r="AE56" s="15">
        <v>3</v>
      </c>
      <c r="AF56" s="15">
        <v>1</v>
      </c>
      <c r="AG56" s="15">
        <v>2</v>
      </c>
      <c r="AH56" s="80">
        <v>29</v>
      </c>
      <c r="AI56" s="15">
        <v>31</v>
      </c>
      <c r="AJ56" s="15">
        <v>23</v>
      </c>
      <c r="AK56" s="15">
        <v>27</v>
      </c>
      <c r="AL56" s="15"/>
    </row>
    <row r="57" spans="1:38" s="3" customFormat="1" x14ac:dyDescent="0.55000000000000004">
      <c r="A57" s="45" t="s">
        <v>18</v>
      </c>
      <c r="B57" s="4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15"/>
      <c r="R57" s="15"/>
      <c r="S57" s="21"/>
      <c r="T57" s="9"/>
      <c r="U57" s="10"/>
      <c r="V57" s="9"/>
      <c r="W57" s="9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80"/>
      <c r="AI57" s="15"/>
      <c r="AJ57" s="15"/>
      <c r="AK57" s="89" t="s">
        <v>56</v>
      </c>
    </row>
    <row r="58" spans="1:38" s="2" customFormat="1" x14ac:dyDescent="0.55000000000000004">
      <c r="A58" s="90" t="s">
        <v>15</v>
      </c>
      <c r="B58" s="90"/>
      <c r="N58" s="9">
        <v>133</v>
      </c>
      <c r="O58" s="15">
        <v>144</v>
      </c>
      <c r="P58" s="15">
        <v>156</v>
      </c>
      <c r="Q58" s="11"/>
      <c r="R58" s="11"/>
      <c r="S58" s="12"/>
      <c r="T58" s="15">
        <v>214</v>
      </c>
      <c r="U58" s="27"/>
      <c r="V58" s="15">
        <v>236</v>
      </c>
      <c r="W58" s="30">
        <v>277</v>
      </c>
      <c r="X58" s="11">
        <v>322</v>
      </c>
      <c r="Y58" s="11">
        <v>339</v>
      </c>
      <c r="Z58" s="11">
        <v>354</v>
      </c>
      <c r="AA58" s="11">
        <v>353</v>
      </c>
      <c r="AB58" s="11">
        <v>366</v>
      </c>
      <c r="AC58" s="11">
        <v>385</v>
      </c>
      <c r="AD58" s="11">
        <v>385</v>
      </c>
      <c r="AE58" s="24">
        <v>369</v>
      </c>
      <c r="AF58" s="11">
        <v>382</v>
      </c>
      <c r="AG58" s="11">
        <v>313</v>
      </c>
      <c r="AH58" s="80">
        <v>306</v>
      </c>
      <c r="AI58" s="11">
        <v>317</v>
      </c>
      <c r="AJ58" s="11">
        <v>327</v>
      </c>
      <c r="AK58" s="11">
        <v>319</v>
      </c>
      <c r="AL58" s="11"/>
    </row>
    <row r="59" spans="1:38" s="2" customFormat="1" x14ac:dyDescent="0.55000000000000004">
      <c r="A59" s="56" t="s">
        <v>17</v>
      </c>
      <c r="B59" s="57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58">
        <v>123</v>
      </c>
      <c r="O59" s="59">
        <v>150</v>
      </c>
      <c r="P59" s="59">
        <v>125</v>
      </c>
      <c r="Q59" s="67"/>
      <c r="R59" s="67"/>
      <c r="S59" s="68"/>
      <c r="T59" s="59">
        <v>166</v>
      </c>
      <c r="U59" s="69"/>
      <c r="V59" s="58">
        <v>155</v>
      </c>
      <c r="W59" s="70">
        <v>183</v>
      </c>
      <c r="X59" s="67">
        <v>203</v>
      </c>
      <c r="Y59" s="67">
        <v>230</v>
      </c>
      <c r="Z59" s="71">
        <v>228.6</v>
      </c>
      <c r="AA59" s="67">
        <v>231</v>
      </c>
      <c r="AB59" s="67">
        <v>238</v>
      </c>
      <c r="AC59" s="67">
        <v>251</v>
      </c>
      <c r="AD59" s="67">
        <v>237</v>
      </c>
      <c r="AE59" s="63">
        <v>240.77784991459967</v>
      </c>
      <c r="AF59" s="67">
        <v>244</v>
      </c>
      <c r="AG59" s="67">
        <v>190</v>
      </c>
      <c r="AH59" s="81">
        <v>235</v>
      </c>
      <c r="AI59" s="67">
        <v>273</v>
      </c>
      <c r="AJ59" s="67">
        <v>261</v>
      </c>
      <c r="AK59" s="67">
        <v>246</v>
      </c>
      <c r="AL59" s="11"/>
    </row>
    <row r="60" spans="1:38" s="2" customFormat="1" x14ac:dyDescent="0.55000000000000004">
      <c r="A60" s="19"/>
      <c r="B60" s="4"/>
      <c r="N60" s="9"/>
      <c r="O60" s="15"/>
      <c r="P60" s="15"/>
      <c r="Q60" s="11"/>
      <c r="R60" s="11"/>
      <c r="S60" s="12"/>
      <c r="T60" s="15"/>
      <c r="U60" s="27"/>
      <c r="V60" s="9"/>
      <c r="W60" s="30"/>
      <c r="X60" s="11"/>
      <c r="Y60" s="11"/>
      <c r="Z60" s="31"/>
      <c r="AA60" s="11"/>
      <c r="AB60" s="11"/>
      <c r="AC60" s="11"/>
      <c r="AD60" s="11"/>
      <c r="AE60" s="11"/>
      <c r="AF60" s="11"/>
      <c r="AG60" s="11"/>
      <c r="AH60" s="80"/>
      <c r="AI60" s="11"/>
      <c r="AJ60" s="11"/>
      <c r="AK60" s="11"/>
      <c r="AL60" s="11"/>
    </row>
    <row r="61" spans="1:38" s="2" customFormat="1" x14ac:dyDescent="0.55000000000000004">
      <c r="A61" s="39" t="s">
        <v>41</v>
      </c>
      <c r="B61" s="4"/>
      <c r="N61" s="9"/>
      <c r="O61" s="15"/>
      <c r="P61" s="15"/>
      <c r="Q61" s="11"/>
      <c r="R61" s="11"/>
      <c r="S61" s="12"/>
      <c r="T61" s="15"/>
      <c r="U61" s="27"/>
      <c r="V61" s="9"/>
      <c r="W61" s="30"/>
      <c r="X61" s="11"/>
      <c r="Y61" s="11"/>
      <c r="Z61" s="31"/>
      <c r="AA61" s="11"/>
      <c r="AB61" s="11"/>
      <c r="AC61" s="11"/>
      <c r="AD61" s="11"/>
      <c r="AE61" s="11"/>
      <c r="AF61" s="11"/>
      <c r="AG61" s="11"/>
      <c r="AH61" s="80"/>
      <c r="AI61" s="11"/>
      <c r="AJ61" s="11"/>
      <c r="AK61" s="11"/>
      <c r="AL61" s="11"/>
    </row>
    <row r="62" spans="1:38" s="2" customFormat="1" x14ac:dyDescent="0.55000000000000004">
      <c r="A62" s="49" t="s">
        <v>21</v>
      </c>
      <c r="B62" s="4"/>
      <c r="N62" s="9"/>
      <c r="O62" s="15"/>
      <c r="P62" s="15"/>
      <c r="Q62" s="11"/>
      <c r="R62" s="11"/>
      <c r="S62" s="12"/>
      <c r="T62" s="15"/>
      <c r="U62" s="27"/>
      <c r="V62" s="9"/>
      <c r="W62" s="30"/>
      <c r="X62" s="11"/>
      <c r="Y62" s="11"/>
      <c r="Z62" s="31"/>
      <c r="AA62" s="11"/>
      <c r="AB62" s="11"/>
      <c r="AC62" s="11"/>
      <c r="AD62" s="11"/>
      <c r="AE62" s="11"/>
      <c r="AF62" s="11"/>
      <c r="AG62" s="11"/>
      <c r="AH62" s="80"/>
      <c r="AI62" s="11"/>
      <c r="AJ62" s="11"/>
      <c r="AK62" s="11"/>
      <c r="AL62" s="11"/>
    </row>
    <row r="63" spans="1:38" s="2" customFormat="1" x14ac:dyDescent="0.55000000000000004">
      <c r="A63" s="19" t="s">
        <v>15</v>
      </c>
      <c r="B63" s="4"/>
      <c r="N63" s="9"/>
      <c r="O63" s="15"/>
      <c r="P63" s="15"/>
      <c r="Q63" s="11"/>
      <c r="R63" s="11"/>
      <c r="S63" s="12"/>
      <c r="T63" s="15"/>
      <c r="U63" s="27"/>
      <c r="V63" s="9"/>
      <c r="W63" s="30"/>
      <c r="X63" s="11"/>
      <c r="Y63" s="11"/>
      <c r="Z63" s="31"/>
      <c r="AA63" s="11"/>
      <c r="AB63" s="11"/>
      <c r="AC63" s="11">
        <v>4</v>
      </c>
      <c r="AD63" s="11">
        <v>19</v>
      </c>
      <c r="AE63" s="11">
        <v>43</v>
      </c>
      <c r="AF63" s="11">
        <v>50</v>
      </c>
      <c r="AG63" s="11">
        <v>44</v>
      </c>
      <c r="AH63" s="80">
        <v>42</v>
      </c>
      <c r="AI63" s="11"/>
      <c r="AJ63" s="11"/>
      <c r="AK63" s="11"/>
      <c r="AL63" s="11"/>
    </row>
    <row r="64" spans="1:38" s="2" customFormat="1" x14ac:dyDescent="0.55000000000000004">
      <c r="A64" s="19" t="s">
        <v>36</v>
      </c>
      <c r="B64" s="4"/>
      <c r="N64" s="9"/>
      <c r="O64" s="15"/>
      <c r="P64" s="15"/>
      <c r="Q64" s="11"/>
      <c r="R64" s="11"/>
      <c r="S64" s="12"/>
      <c r="T64" s="15"/>
      <c r="U64" s="27"/>
      <c r="V64" s="9"/>
      <c r="W64" s="30"/>
      <c r="X64" s="11"/>
      <c r="Y64" s="11"/>
      <c r="Z64" s="31"/>
      <c r="AA64" s="11"/>
      <c r="AB64" s="11">
        <v>0</v>
      </c>
      <c r="AC64" s="11">
        <v>2</v>
      </c>
      <c r="AD64" s="11">
        <v>13</v>
      </c>
      <c r="AE64" s="11">
        <v>29</v>
      </c>
      <c r="AF64" s="11">
        <v>32</v>
      </c>
      <c r="AG64" s="11">
        <v>28</v>
      </c>
      <c r="AH64" s="80">
        <v>27</v>
      </c>
      <c r="AI64" s="11"/>
      <c r="AJ64" s="11"/>
      <c r="AK64" s="11"/>
      <c r="AL64" s="11"/>
    </row>
    <row r="65" spans="1:38" s="2" customFormat="1" x14ac:dyDescent="0.55000000000000004">
      <c r="A65" s="32" t="s">
        <v>18</v>
      </c>
      <c r="B65" s="4"/>
      <c r="N65" s="9"/>
      <c r="O65" s="15"/>
      <c r="P65" s="15"/>
      <c r="Q65" s="11"/>
      <c r="R65" s="11"/>
      <c r="S65" s="12"/>
      <c r="T65" s="15"/>
      <c r="U65" s="27"/>
      <c r="V65" s="9"/>
      <c r="W65" s="30"/>
      <c r="X65" s="11"/>
      <c r="Y65" s="11"/>
      <c r="Z65" s="31"/>
      <c r="AA65" s="11"/>
      <c r="AB65" s="11"/>
      <c r="AC65" s="11"/>
      <c r="AD65" s="11"/>
      <c r="AE65" s="11"/>
      <c r="AF65" s="11"/>
      <c r="AH65" s="87" t="s">
        <v>53</v>
      </c>
      <c r="AL65" s="11"/>
    </row>
    <row r="66" spans="1:38" s="2" customFormat="1" x14ac:dyDescent="0.55000000000000004">
      <c r="A66" s="90" t="s">
        <v>15</v>
      </c>
      <c r="B66" s="90"/>
      <c r="N66" s="9"/>
      <c r="O66" s="15"/>
      <c r="P66" s="15"/>
      <c r="Q66" s="11"/>
      <c r="R66" s="11"/>
      <c r="S66" s="12"/>
      <c r="T66" s="15"/>
      <c r="U66" s="27"/>
      <c r="V66" s="9"/>
      <c r="W66" s="30"/>
      <c r="X66" s="11"/>
      <c r="Y66" s="11"/>
      <c r="Z66" s="31">
        <v>123</v>
      </c>
      <c r="AA66" s="11">
        <v>189</v>
      </c>
      <c r="AB66" s="11">
        <v>187</v>
      </c>
      <c r="AC66" s="11">
        <v>160</v>
      </c>
      <c r="AD66" s="11">
        <v>157</v>
      </c>
      <c r="AE66" s="24">
        <v>127</v>
      </c>
      <c r="AF66" s="11">
        <v>138</v>
      </c>
      <c r="AG66" s="11">
        <v>141</v>
      </c>
      <c r="AH66" s="80">
        <v>129</v>
      </c>
      <c r="AI66" s="11"/>
      <c r="AJ66" s="11"/>
      <c r="AK66" s="11"/>
      <c r="AL66" s="11"/>
    </row>
    <row r="67" spans="1:38" s="2" customFormat="1" x14ac:dyDescent="0.55000000000000004">
      <c r="A67" s="56" t="s">
        <v>17</v>
      </c>
      <c r="B67" s="57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58"/>
      <c r="O67" s="59"/>
      <c r="P67" s="59"/>
      <c r="Q67" s="67"/>
      <c r="R67" s="67"/>
      <c r="S67" s="68"/>
      <c r="T67" s="59"/>
      <c r="U67" s="69"/>
      <c r="V67" s="58"/>
      <c r="W67" s="70"/>
      <c r="X67" s="67"/>
      <c r="Y67" s="67"/>
      <c r="Z67" s="71">
        <v>59.3</v>
      </c>
      <c r="AA67" s="67">
        <v>92</v>
      </c>
      <c r="AB67" s="67">
        <v>100</v>
      </c>
      <c r="AC67" s="67">
        <v>77</v>
      </c>
      <c r="AD67" s="67">
        <v>89</v>
      </c>
      <c r="AE67" s="63">
        <v>64.221688033400028</v>
      </c>
      <c r="AF67" s="67">
        <v>68</v>
      </c>
      <c r="AG67" s="67">
        <v>73</v>
      </c>
      <c r="AH67" s="81">
        <v>71</v>
      </c>
      <c r="AI67" s="11"/>
      <c r="AJ67" s="11"/>
      <c r="AK67" s="11"/>
      <c r="AL67" s="11"/>
    </row>
    <row r="68" spans="1:38" s="2" customFormat="1" x14ac:dyDescent="0.55000000000000004">
      <c r="A68" s="19"/>
      <c r="B68" s="4"/>
      <c r="N68" s="9"/>
      <c r="O68" s="15"/>
      <c r="P68" s="15"/>
      <c r="Q68" s="11"/>
      <c r="R68" s="11"/>
      <c r="S68" s="12"/>
      <c r="T68" s="15"/>
      <c r="U68" s="27"/>
      <c r="V68" s="9"/>
      <c r="W68" s="30"/>
      <c r="X68" s="11"/>
      <c r="Y68" s="11"/>
      <c r="Z68" s="31"/>
      <c r="AA68" s="11"/>
      <c r="AB68" s="11"/>
      <c r="AC68" s="11"/>
      <c r="AD68" s="11"/>
      <c r="AE68" s="11"/>
      <c r="AF68" s="11"/>
      <c r="AG68" s="11"/>
      <c r="AH68" s="80"/>
      <c r="AI68" s="11"/>
      <c r="AJ68" s="11"/>
      <c r="AK68" s="11"/>
      <c r="AL68" s="11"/>
    </row>
    <row r="69" spans="1:38" s="2" customFormat="1" x14ac:dyDescent="0.55000000000000004">
      <c r="A69" s="39" t="s">
        <v>37</v>
      </c>
      <c r="B69" s="4"/>
      <c r="N69" s="9"/>
      <c r="O69" s="15"/>
      <c r="P69" s="15"/>
      <c r="Q69" s="11"/>
      <c r="R69" s="11"/>
      <c r="S69" s="12"/>
      <c r="T69" s="15"/>
      <c r="U69" s="27"/>
      <c r="V69" s="9"/>
      <c r="W69" s="30"/>
      <c r="X69" s="11"/>
      <c r="Y69" s="11"/>
      <c r="Z69" s="31"/>
      <c r="AA69" s="11"/>
      <c r="AB69" s="11"/>
      <c r="AC69" s="32"/>
      <c r="AD69" s="32"/>
      <c r="AE69" s="11"/>
      <c r="AF69" s="11"/>
      <c r="AG69" s="11"/>
      <c r="AH69" s="80"/>
      <c r="AI69" s="11"/>
      <c r="AJ69" s="11"/>
      <c r="AK69" s="11"/>
      <c r="AL69" s="11"/>
    </row>
    <row r="70" spans="1:38" x14ac:dyDescent="0.55000000000000004">
      <c r="A70" s="49" t="s">
        <v>21</v>
      </c>
      <c r="B70" s="4"/>
      <c r="AK70" s="14"/>
    </row>
    <row r="71" spans="1:38" x14ac:dyDescent="0.55000000000000004">
      <c r="A71" s="19" t="s">
        <v>15</v>
      </c>
      <c r="B71" s="4"/>
      <c r="AF71" s="15">
        <v>2</v>
      </c>
      <c r="AG71" s="14">
        <v>0</v>
      </c>
      <c r="AK71" s="14"/>
    </row>
    <row r="72" spans="1:38" x14ac:dyDescent="0.55000000000000004">
      <c r="A72" s="19" t="s">
        <v>36</v>
      </c>
      <c r="B72" s="4"/>
      <c r="AB72" s="3">
        <v>0</v>
      </c>
      <c r="AF72" s="15">
        <v>1</v>
      </c>
      <c r="AG72" s="14">
        <v>0</v>
      </c>
      <c r="AK72" s="14"/>
    </row>
    <row r="73" spans="1:38" s="2" customFormat="1" x14ac:dyDescent="0.55000000000000004">
      <c r="A73" s="32" t="s">
        <v>18</v>
      </c>
      <c r="B73" s="4"/>
      <c r="N73" s="9"/>
      <c r="O73" s="15"/>
      <c r="P73" s="15"/>
      <c r="Q73" s="11"/>
      <c r="R73" s="11"/>
      <c r="S73" s="12"/>
      <c r="T73" s="15"/>
      <c r="U73" s="27"/>
      <c r="V73" s="9"/>
      <c r="W73" s="30"/>
      <c r="X73" s="11"/>
      <c r="Y73" s="11"/>
      <c r="Z73" s="31"/>
      <c r="AA73" s="11"/>
      <c r="AB73" s="11"/>
      <c r="AC73" s="11"/>
      <c r="AD73" s="11"/>
      <c r="AE73" s="11"/>
      <c r="AF73" s="11"/>
      <c r="AH73" s="87" t="s">
        <v>53</v>
      </c>
      <c r="AI73" s="11"/>
      <c r="AJ73" s="11"/>
      <c r="AK73" s="11"/>
      <c r="AL73" s="11"/>
    </row>
    <row r="74" spans="1:38" s="2" customFormat="1" x14ac:dyDescent="0.55000000000000004">
      <c r="A74" s="90" t="s">
        <v>15</v>
      </c>
      <c r="B74" s="90"/>
      <c r="N74" s="9"/>
      <c r="O74" s="15"/>
      <c r="P74" s="15"/>
      <c r="Q74" s="11"/>
      <c r="R74" s="11"/>
      <c r="S74" s="12"/>
      <c r="T74" s="15"/>
      <c r="U74" s="27"/>
      <c r="V74" s="9"/>
      <c r="W74" s="30" t="s">
        <v>28</v>
      </c>
      <c r="X74" s="30"/>
      <c r="Y74" s="30"/>
      <c r="Z74" s="30"/>
      <c r="AA74" s="30"/>
      <c r="AB74" s="11">
        <v>127</v>
      </c>
      <c r="AC74" s="30">
        <v>150</v>
      </c>
      <c r="AD74" s="30">
        <v>201</v>
      </c>
      <c r="AE74" s="24">
        <v>257</v>
      </c>
      <c r="AF74" s="11">
        <v>264</v>
      </c>
      <c r="AG74" s="11">
        <v>250</v>
      </c>
      <c r="AH74" s="80"/>
      <c r="AI74" s="11"/>
      <c r="AJ74" s="11"/>
      <c r="AK74" s="11"/>
      <c r="AL74" s="11"/>
    </row>
    <row r="75" spans="1:38" s="2" customFormat="1" x14ac:dyDescent="0.55000000000000004">
      <c r="A75" s="56" t="s">
        <v>17</v>
      </c>
      <c r="B75" s="57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58"/>
      <c r="O75" s="59"/>
      <c r="P75" s="59"/>
      <c r="Q75" s="67"/>
      <c r="R75" s="67"/>
      <c r="S75" s="68"/>
      <c r="T75" s="59"/>
      <c r="U75" s="69"/>
      <c r="V75" s="58"/>
      <c r="W75" s="70" t="s">
        <v>28</v>
      </c>
      <c r="X75" s="70"/>
      <c r="Y75" s="70"/>
      <c r="Z75" s="70"/>
      <c r="AA75" s="70"/>
      <c r="AB75" s="67">
        <v>64</v>
      </c>
      <c r="AC75" s="70">
        <v>91</v>
      </c>
      <c r="AD75" s="70">
        <v>131</v>
      </c>
      <c r="AE75" s="63">
        <v>157.88836431509995</v>
      </c>
      <c r="AF75" s="67">
        <v>149</v>
      </c>
      <c r="AG75" s="67">
        <v>136</v>
      </c>
      <c r="AH75" s="81"/>
      <c r="AI75" s="11"/>
      <c r="AJ75" s="11"/>
      <c r="AK75" s="11"/>
      <c r="AL75" s="11"/>
    </row>
    <row r="76" spans="1:38" s="2" customFormat="1" x14ac:dyDescent="0.55000000000000004">
      <c r="A76" s="19"/>
      <c r="B76" s="4"/>
      <c r="N76" s="9"/>
      <c r="O76" s="15"/>
      <c r="P76" s="15"/>
      <c r="Q76" s="11"/>
      <c r="R76" s="11"/>
      <c r="S76" s="12"/>
      <c r="T76" s="15"/>
      <c r="U76" s="27"/>
      <c r="V76" s="9"/>
      <c r="W76" s="30"/>
      <c r="X76" s="30"/>
      <c r="Y76" s="30"/>
      <c r="Z76" s="30"/>
      <c r="AA76" s="30"/>
      <c r="AB76" s="11"/>
      <c r="AC76" s="30"/>
      <c r="AD76" s="30"/>
      <c r="AE76" s="24"/>
      <c r="AF76" s="11"/>
      <c r="AG76" s="11"/>
      <c r="AH76" s="80"/>
      <c r="AI76" s="11"/>
      <c r="AJ76" s="11"/>
      <c r="AK76" s="11"/>
      <c r="AL76" s="11"/>
    </row>
    <row r="77" spans="1:38" s="2" customFormat="1" x14ac:dyDescent="0.55000000000000004">
      <c r="A77" s="32" t="s">
        <v>42</v>
      </c>
      <c r="B77" s="4"/>
      <c r="N77" s="9"/>
      <c r="O77" s="15"/>
      <c r="P77" s="15"/>
      <c r="Q77" s="11"/>
      <c r="R77" s="11"/>
      <c r="S77" s="11"/>
      <c r="T77" s="15"/>
      <c r="U77" s="15"/>
      <c r="V77" s="9"/>
      <c r="W77" s="30"/>
      <c r="X77" s="11"/>
      <c r="Y77" s="11"/>
      <c r="Z77" s="33"/>
      <c r="AB77" s="11"/>
      <c r="AC77" s="11"/>
      <c r="AD77" s="11"/>
      <c r="AE77" s="11"/>
      <c r="AF77" s="11"/>
      <c r="AG77" s="11"/>
      <c r="AH77" s="79"/>
      <c r="AI77" s="11"/>
      <c r="AJ77" s="11"/>
      <c r="AK77" s="11"/>
      <c r="AL77" s="11"/>
    </row>
    <row r="78" spans="1:38" s="2" customFormat="1" x14ac:dyDescent="0.55000000000000004">
      <c r="A78" s="49" t="s">
        <v>21</v>
      </c>
      <c r="B78" s="4"/>
      <c r="N78" s="9"/>
      <c r="O78" s="15"/>
      <c r="P78" s="15"/>
      <c r="Q78" s="11"/>
      <c r="R78" s="11"/>
      <c r="S78" s="11"/>
      <c r="T78" s="15"/>
      <c r="U78" s="15"/>
      <c r="V78" s="9"/>
      <c r="W78" s="30"/>
      <c r="X78" s="11"/>
      <c r="Y78" s="11"/>
      <c r="Z78" s="33"/>
      <c r="AB78" s="11"/>
      <c r="AC78" s="11"/>
      <c r="AD78" s="11"/>
      <c r="AE78" s="11"/>
      <c r="AF78" s="11"/>
      <c r="AG78" s="11"/>
      <c r="AH78" s="79"/>
      <c r="AI78" s="11"/>
      <c r="AJ78" s="11"/>
      <c r="AK78" s="11"/>
      <c r="AL78" s="11"/>
    </row>
    <row r="79" spans="1:38" s="2" customFormat="1" x14ac:dyDescent="0.55000000000000004">
      <c r="A79" s="19" t="s">
        <v>15</v>
      </c>
      <c r="B79" s="4"/>
      <c r="N79" s="9"/>
      <c r="O79" s="15"/>
      <c r="P79" s="15"/>
      <c r="Q79" s="11"/>
      <c r="R79" s="11"/>
      <c r="S79" s="11"/>
      <c r="T79" s="15"/>
      <c r="U79" s="15"/>
      <c r="V79" s="9"/>
      <c r="W79" s="30"/>
      <c r="X79" s="11"/>
      <c r="Y79" s="73"/>
      <c r="Z79" s="75"/>
      <c r="AB79" s="11"/>
      <c r="AC79" s="11"/>
      <c r="AD79" s="31"/>
      <c r="AE79" s="15">
        <v>233</v>
      </c>
      <c r="AF79" s="11">
        <v>262</v>
      </c>
      <c r="AG79" s="11">
        <v>271</v>
      </c>
      <c r="AH79" s="79">
        <v>253</v>
      </c>
      <c r="AI79" s="11">
        <v>257</v>
      </c>
      <c r="AJ79" s="11">
        <v>242</v>
      </c>
      <c r="AK79" s="11">
        <v>246</v>
      </c>
      <c r="AL79" s="11">
        <v>240</v>
      </c>
    </row>
    <row r="80" spans="1:38" s="2" customFormat="1" x14ac:dyDescent="0.55000000000000004">
      <c r="A80" s="19" t="s">
        <v>36</v>
      </c>
      <c r="B80" s="4"/>
      <c r="N80" s="9"/>
      <c r="O80" s="15"/>
      <c r="P80" s="15"/>
      <c r="Q80" s="11"/>
      <c r="R80" s="11"/>
      <c r="S80" s="11"/>
      <c r="T80" s="15"/>
      <c r="U80" s="15"/>
      <c r="V80" s="9"/>
      <c r="W80" s="30"/>
      <c r="X80" s="11"/>
      <c r="Y80" s="73"/>
      <c r="Z80" s="75"/>
      <c r="AB80" s="11"/>
      <c r="AC80" s="11"/>
      <c r="AD80" s="31"/>
      <c r="AE80" s="11">
        <v>197</v>
      </c>
      <c r="AF80" s="11">
        <v>224</v>
      </c>
      <c r="AG80" s="11">
        <v>238</v>
      </c>
      <c r="AH80" s="79">
        <v>220</v>
      </c>
      <c r="AI80" s="11">
        <v>221</v>
      </c>
      <c r="AJ80" s="11">
        <v>207</v>
      </c>
      <c r="AK80" s="11">
        <v>217</v>
      </c>
      <c r="AL80" s="11">
        <v>216</v>
      </c>
    </row>
    <row r="81" spans="1:42" s="2" customFormat="1" x14ac:dyDescent="0.55000000000000004">
      <c r="A81" s="49" t="s">
        <v>18</v>
      </c>
      <c r="B81" s="4"/>
      <c r="N81" s="9"/>
      <c r="O81" s="15"/>
      <c r="P81" s="15"/>
      <c r="Q81" s="11"/>
      <c r="R81" s="11"/>
      <c r="S81" s="11"/>
      <c r="T81" s="15"/>
      <c r="U81" s="15"/>
      <c r="V81" s="9"/>
      <c r="W81" s="30"/>
      <c r="X81" s="11"/>
      <c r="Y81" s="73"/>
      <c r="Z81" s="75"/>
      <c r="AB81" s="11"/>
      <c r="AC81" s="11"/>
      <c r="AD81" s="31"/>
      <c r="AE81" s="11"/>
      <c r="AF81" s="11"/>
      <c r="AG81" s="11"/>
      <c r="AH81" s="79"/>
      <c r="AI81" s="11"/>
      <c r="AJ81" s="11"/>
      <c r="AK81" s="11"/>
      <c r="AL81" s="11"/>
    </row>
    <row r="82" spans="1:42" s="2" customFormat="1" x14ac:dyDescent="0.55000000000000004">
      <c r="A82" s="19" t="s">
        <v>35</v>
      </c>
      <c r="B82" s="4"/>
      <c r="N82" s="9"/>
      <c r="O82" s="15"/>
      <c r="P82" s="15"/>
      <c r="Q82" s="11"/>
      <c r="R82" s="11"/>
      <c r="S82" s="11"/>
      <c r="T82" s="15"/>
      <c r="U82" s="15"/>
      <c r="V82" s="9"/>
      <c r="W82" s="30"/>
      <c r="X82" s="11"/>
      <c r="Y82" s="73"/>
      <c r="Z82" s="75"/>
      <c r="AB82" s="11"/>
      <c r="AC82" s="11"/>
      <c r="AD82" s="31"/>
      <c r="AE82" s="11">
        <v>75</v>
      </c>
      <c r="AF82" s="11">
        <v>87</v>
      </c>
      <c r="AG82" s="11">
        <v>81</v>
      </c>
      <c r="AH82" s="79">
        <v>94</v>
      </c>
      <c r="AI82" s="11">
        <v>95</v>
      </c>
      <c r="AJ82" s="11">
        <v>88</v>
      </c>
      <c r="AK82" s="11">
        <v>77</v>
      </c>
      <c r="AL82" s="11">
        <v>73</v>
      </c>
    </row>
    <row r="83" spans="1:42" s="2" customFormat="1" x14ac:dyDescent="0.55000000000000004">
      <c r="A83" s="56" t="s">
        <v>36</v>
      </c>
      <c r="B83" s="57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58"/>
      <c r="O83" s="59"/>
      <c r="P83" s="59"/>
      <c r="Q83" s="67"/>
      <c r="R83" s="67"/>
      <c r="S83" s="67"/>
      <c r="T83" s="59"/>
      <c r="U83" s="59"/>
      <c r="V83" s="58"/>
      <c r="W83" s="70"/>
      <c r="X83" s="67"/>
      <c r="Y83" s="74"/>
      <c r="Z83" s="76"/>
      <c r="AA83" s="66"/>
      <c r="AB83" s="67"/>
      <c r="AC83" s="67"/>
      <c r="AD83" s="71"/>
      <c r="AE83" s="67">
        <v>63</v>
      </c>
      <c r="AF83" s="67">
        <v>74</v>
      </c>
      <c r="AG83" s="67">
        <v>65</v>
      </c>
      <c r="AH83" s="81">
        <v>69</v>
      </c>
      <c r="AI83" s="67">
        <v>79</v>
      </c>
      <c r="AJ83" s="67">
        <v>65</v>
      </c>
      <c r="AK83" s="67">
        <v>56</v>
      </c>
      <c r="AL83" s="67">
        <v>52</v>
      </c>
    </row>
    <row r="84" spans="1:42" s="2" customFormat="1" x14ac:dyDescent="0.55000000000000004">
      <c r="A84" s="19"/>
      <c r="B84" s="4"/>
      <c r="N84" s="9"/>
      <c r="O84" s="15"/>
      <c r="P84" s="15"/>
      <c r="Q84" s="11"/>
      <c r="R84" s="11"/>
      <c r="S84" s="12"/>
      <c r="T84" s="15"/>
      <c r="U84" s="27"/>
      <c r="V84" s="9"/>
      <c r="W84" s="30"/>
      <c r="X84" s="30"/>
      <c r="Y84" s="30"/>
      <c r="Z84" s="30"/>
      <c r="AA84" s="30"/>
      <c r="AB84" s="11"/>
      <c r="AC84" s="30"/>
      <c r="AD84" s="30"/>
      <c r="AE84" s="11"/>
      <c r="AF84" s="11"/>
      <c r="AG84" s="11"/>
      <c r="AH84" s="80"/>
      <c r="AI84" s="11"/>
      <c r="AJ84" s="11"/>
      <c r="AK84" s="11"/>
      <c r="AL84" s="11"/>
    </row>
    <row r="85" spans="1:42" s="2" customFormat="1" x14ac:dyDescent="0.55000000000000004">
      <c r="A85" s="32" t="s">
        <v>38</v>
      </c>
      <c r="B85" s="4"/>
      <c r="N85" s="9"/>
      <c r="O85" s="15"/>
      <c r="P85" s="15"/>
      <c r="Q85" s="11"/>
      <c r="R85" s="11"/>
      <c r="S85" s="12"/>
      <c r="T85" s="15"/>
      <c r="U85" s="27"/>
      <c r="V85" s="9"/>
      <c r="W85" s="30"/>
      <c r="X85" s="30"/>
      <c r="Y85" s="30"/>
      <c r="Z85" s="30"/>
      <c r="AA85" s="30"/>
      <c r="AB85" s="11"/>
      <c r="AC85" s="30"/>
      <c r="AD85" s="30"/>
      <c r="AE85" s="11"/>
      <c r="AF85" s="11"/>
      <c r="AG85" s="11"/>
      <c r="AH85" s="80"/>
      <c r="AI85" s="11"/>
      <c r="AJ85" s="11"/>
      <c r="AK85" s="11"/>
      <c r="AL85" s="11"/>
    </row>
    <row r="86" spans="1:42" s="2" customFormat="1" x14ac:dyDescent="0.55000000000000004">
      <c r="A86" s="49" t="s">
        <v>20</v>
      </c>
      <c r="B86" s="4"/>
      <c r="N86" s="9"/>
      <c r="O86" s="15"/>
      <c r="P86" s="15"/>
      <c r="Q86" s="11"/>
      <c r="R86" s="11"/>
      <c r="S86" s="12"/>
      <c r="T86" s="15"/>
      <c r="U86" s="27"/>
      <c r="V86" s="9"/>
      <c r="W86" s="30"/>
      <c r="X86" s="30"/>
      <c r="Y86" s="30"/>
      <c r="Z86" s="30"/>
      <c r="AA86" s="30"/>
      <c r="AB86" s="11"/>
      <c r="AC86" s="30"/>
      <c r="AD86" s="30"/>
      <c r="AE86" s="11"/>
      <c r="AF86" s="11"/>
      <c r="AG86" s="11"/>
      <c r="AH86" s="80"/>
      <c r="AI86" s="11"/>
      <c r="AJ86" s="11"/>
      <c r="AK86" s="11"/>
      <c r="AL86" s="11"/>
    </row>
    <row r="87" spans="1:42" s="2" customFormat="1" x14ac:dyDescent="0.55000000000000004">
      <c r="A87" s="19" t="s">
        <v>35</v>
      </c>
      <c r="B87" s="4"/>
      <c r="N87" s="9"/>
      <c r="O87" s="15"/>
      <c r="P87" s="15"/>
      <c r="Q87" s="11"/>
      <c r="R87" s="11"/>
      <c r="S87" s="12"/>
      <c r="T87" s="15"/>
      <c r="U87" s="27"/>
      <c r="V87" s="9"/>
      <c r="W87" s="30"/>
      <c r="X87" s="30"/>
      <c r="Y87" s="30">
        <f t="shared" ref="Y87:AG87" si="0">Y6+Y14+Y22+Y30+Y38+Y47+Y55+Y63+Y71+Y79</f>
        <v>10745</v>
      </c>
      <c r="Z87" s="30">
        <f t="shared" si="0"/>
        <v>11065</v>
      </c>
      <c r="AA87" s="30">
        <f t="shared" si="0"/>
        <v>11457</v>
      </c>
      <c r="AB87" s="30">
        <f t="shared" si="0"/>
        <v>11786</v>
      </c>
      <c r="AC87" s="30">
        <f t="shared" si="0"/>
        <v>12108</v>
      </c>
      <c r="AD87" s="30">
        <f t="shared" si="0"/>
        <v>12397</v>
      </c>
      <c r="AE87" s="30">
        <f t="shared" si="0"/>
        <v>12210</v>
      </c>
      <c r="AF87" s="30">
        <f t="shared" si="0"/>
        <v>12159</v>
      </c>
      <c r="AG87" s="30">
        <f t="shared" si="0"/>
        <v>12229</v>
      </c>
      <c r="AH87" s="30">
        <f>AH6+AH14+AH22+AH30+AH38+AH47+AH55+AH63+AH79</f>
        <v>12234</v>
      </c>
      <c r="AI87" s="30">
        <f t="shared" ref="AI87:AK88" si="1">AI6+AI14+AI22+AI30+AI47+AI55+AI79</f>
        <v>12213</v>
      </c>
      <c r="AJ87" s="30">
        <f t="shared" si="1"/>
        <v>11949</v>
      </c>
      <c r="AK87" s="30">
        <f t="shared" si="1"/>
        <v>11749</v>
      </c>
      <c r="AL87" s="30">
        <f>AL6+AL14+AL22+AL30+AL47+AL79</f>
        <v>11710</v>
      </c>
      <c r="AM87" s="72"/>
      <c r="AN87" s="72"/>
      <c r="AO87" s="72"/>
      <c r="AP87" s="72"/>
    </row>
    <row r="88" spans="1:42" s="2" customFormat="1" x14ac:dyDescent="0.55000000000000004">
      <c r="A88" s="19" t="s">
        <v>36</v>
      </c>
      <c r="B88" s="4"/>
      <c r="N88" s="9"/>
      <c r="O88" s="15"/>
      <c r="P88" s="15"/>
      <c r="Q88" s="11"/>
      <c r="R88" s="11"/>
      <c r="S88" s="12"/>
      <c r="T88" s="15"/>
      <c r="U88" s="27"/>
      <c r="V88" s="9"/>
      <c r="W88" s="30"/>
      <c r="X88" s="30"/>
      <c r="Y88" s="30">
        <f t="shared" ref="Y88:AG88" si="2">Y7+Y15+Y23+Y31+Y39+Y48+Y56+Y64+Y72+Y80</f>
        <v>8477</v>
      </c>
      <c r="Z88" s="30">
        <f t="shared" si="2"/>
        <v>8823.1</v>
      </c>
      <c r="AA88" s="30">
        <f t="shared" si="2"/>
        <v>9101</v>
      </c>
      <c r="AB88" s="30">
        <f t="shared" si="2"/>
        <v>9433</v>
      </c>
      <c r="AC88" s="30">
        <f t="shared" si="2"/>
        <v>9826</v>
      </c>
      <c r="AD88" s="30">
        <f t="shared" si="2"/>
        <v>10129</v>
      </c>
      <c r="AE88" s="30">
        <f t="shared" si="2"/>
        <v>10014.572708602653</v>
      </c>
      <c r="AF88" s="30">
        <f t="shared" si="2"/>
        <v>10248</v>
      </c>
      <c r="AG88" s="30">
        <f t="shared" si="2"/>
        <v>10634</v>
      </c>
      <c r="AH88" s="30">
        <f>AH7+AH15+AH23+AH31+AH39+AH48+AH56+AH64+AH80</f>
        <v>10635</v>
      </c>
      <c r="AI88" s="30">
        <f t="shared" si="1"/>
        <v>10670</v>
      </c>
      <c r="AJ88" s="30">
        <f t="shared" si="1"/>
        <v>10395</v>
      </c>
      <c r="AK88" s="30">
        <f t="shared" si="1"/>
        <v>10182</v>
      </c>
      <c r="AL88" s="30">
        <f>AL7+AL15+AL23+AL31+AL48+AL80</f>
        <v>10262</v>
      </c>
      <c r="AM88" s="72"/>
      <c r="AN88" s="72"/>
      <c r="AO88" s="72"/>
      <c r="AP88" s="72"/>
    </row>
    <row r="89" spans="1:42" s="2" customFormat="1" x14ac:dyDescent="0.55000000000000004">
      <c r="A89" s="49" t="s">
        <v>18</v>
      </c>
      <c r="B89" s="4"/>
      <c r="N89" s="9"/>
      <c r="O89" s="15"/>
      <c r="P89" s="15"/>
      <c r="Q89" s="11"/>
      <c r="R89" s="11"/>
      <c r="S89" s="12"/>
      <c r="T89" s="15"/>
      <c r="U89" s="27"/>
      <c r="V89" s="9"/>
      <c r="W89" s="30"/>
      <c r="X89" s="30"/>
      <c r="Y89" s="30"/>
      <c r="Z89" s="30"/>
      <c r="AA89" s="30"/>
      <c r="AB89" s="11"/>
      <c r="AC89" s="30"/>
      <c r="AD89" s="30"/>
      <c r="AE89" s="11"/>
      <c r="AF89" s="72"/>
      <c r="AG89" s="11"/>
      <c r="AH89" s="83"/>
      <c r="AI89" s="83"/>
      <c r="AJ89" s="40"/>
      <c r="AK89" s="40"/>
      <c r="AL89" s="30"/>
    </row>
    <row r="90" spans="1:42" s="2" customFormat="1" x14ac:dyDescent="0.55000000000000004">
      <c r="A90" s="19" t="s">
        <v>35</v>
      </c>
      <c r="B90" s="4"/>
      <c r="N90" s="9"/>
      <c r="O90" s="15"/>
      <c r="P90" s="15"/>
      <c r="Q90" s="11"/>
      <c r="R90" s="11"/>
      <c r="S90" s="12"/>
      <c r="T90" s="15"/>
      <c r="U90" s="27"/>
      <c r="V90" s="9"/>
      <c r="W90" s="30"/>
      <c r="X90" s="30"/>
      <c r="Y90" s="30">
        <f t="shared" ref="Y90:AG90" si="3">Y9+Y17+Y25+Y33+Y41+Y50+Y58+Y66+Y74+Y82</f>
        <v>3323</v>
      </c>
      <c r="Z90" s="30">
        <f t="shared" si="3"/>
        <v>3325</v>
      </c>
      <c r="AA90" s="30">
        <f t="shared" si="3"/>
        <v>3225</v>
      </c>
      <c r="AB90" s="30">
        <f t="shared" si="3"/>
        <v>3397</v>
      </c>
      <c r="AC90" s="30">
        <f t="shared" si="3"/>
        <v>3445</v>
      </c>
      <c r="AD90" s="30">
        <f t="shared" si="3"/>
        <v>3582</v>
      </c>
      <c r="AE90" s="30">
        <f t="shared" si="3"/>
        <v>3449</v>
      </c>
      <c r="AF90" s="30">
        <f t="shared" si="3"/>
        <v>3372</v>
      </c>
      <c r="AG90" s="30">
        <f t="shared" si="3"/>
        <v>3171</v>
      </c>
      <c r="AH90" s="30">
        <f>AH9+AH17+AH25+AH33+AH41+AH50+AH58+AH66+AH82</f>
        <v>3129</v>
      </c>
      <c r="AI90" s="30">
        <f t="shared" ref="AI90:AK91" si="4">AI9+AI17+AI25+AI33+AI50+AI58+AI82</f>
        <v>3156</v>
      </c>
      <c r="AJ90" s="30">
        <f t="shared" si="4"/>
        <v>3209</v>
      </c>
      <c r="AK90" s="30">
        <f t="shared" si="4"/>
        <v>3238</v>
      </c>
      <c r="AL90" s="30">
        <f>AL9+AL17+AL25+AL33+AL50+AL82</f>
        <v>3271</v>
      </c>
    </row>
    <row r="91" spans="1:42" s="2" customFormat="1" x14ac:dyDescent="0.55000000000000004">
      <c r="A91" s="56" t="s">
        <v>36</v>
      </c>
      <c r="B91" s="57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58"/>
      <c r="O91" s="59"/>
      <c r="P91" s="59"/>
      <c r="Q91" s="67"/>
      <c r="R91" s="67"/>
      <c r="S91" s="68"/>
      <c r="T91" s="59"/>
      <c r="U91" s="69"/>
      <c r="V91" s="58"/>
      <c r="W91" s="70"/>
      <c r="X91" s="70"/>
      <c r="Y91" s="70">
        <f>Y10+Y18+Y26+Y34+Y42++Y51+Y59+Y67+Y75+Y83</f>
        <v>2351</v>
      </c>
      <c r="Z91" s="70">
        <f>Z10+Z18+Z26+Z34+Z42++Z51+Z59+Z67+Z75+Z83</f>
        <v>2368.1999999999998</v>
      </c>
      <c r="AA91" s="70">
        <f>AA10+AA18+AA26+AA34+AA42++AA51+AA59+AA67+AA75+AA83</f>
        <v>2362</v>
      </c>
      <c r="AB91" s="70">
        <f>AB10+AB18+AB26+AB34+AB42+AB51+AB59+AB67+AB75+AB83</f>
        <v>2428</v>
      </c>
      <c r="AC91" s="70">
        <f t="shared" ref="AC91:AG91" si="5">AC10+AC18+AC26+AC34+AC42++AC51+AC59+AC67+AC75+AC83</f>
        <v>2495</v>
      </c>
      <c r="AD91" s="70">
        <f t="shared" si="5"/>
        <v>2595</v>
      </c>
      <c r="AE91" s="70">
        <f t="shared" si="5"/>
        <v>2550.1339910012016</v>
      </c>
      <c r="AF91" s="70">
        <f t="shared" si="5"/>
        <v>2436</v>
      </c>
      <c r="AG91" s="70">
        <f t="shared" si="5"/>
        <v>2233</v>
      </c>
      <c r="AH91" s="70">
        <f>AH10+AH18+AH26+AH34+AH42++AH51+AH59+AH67+AH83</f>
        <v>2326</v>
      </c>
      <c r="AI91" s="70">
        <f t="shared" si="4"/>
        <v>2395</v>
      </c>
      <c r="AJ91" s="70">
        <f t="shared" si="4"/>
        <v>2347</v>
      </c>
      <c r="AK91" s="70">
        <f t="shared" si="4"/>
        <v>2442</v>
      </c>
      <c r="AL91" s="70">
        <f>AL10+AL18+AL26+AL34+AL51+AL83</f>
        <v>2550</v>
      </c>
    </row>
    <row r="92" spans="1:42" s="2" customFormat="1" x14ac:dyDescent="0.55000000000000004">
      <c r="A92" s="19"/>
      <c r="B92" s="4"/>
      <c r="N92" s="9"/>
      <c r="O92" s="15"/>
      <c r="P92" s="15"/>
      <c r="Q92" s="11"/>
      <c r="R92" s="11"/>
      <c r="S92" s="12"/>
      <c r="T92" s="15"/>
      <c r="U92" s="27"/>
      <c r="V92" s="9"/>
      <c r="W92" s="30"/>
      <c r="X92" s="30"/>
      <c r="Y92" s="30"/>
      <c r="Z92" s="30"/>
      <c r="AA92" s="30"/>
      <c r="AB92" s="11"/>
      <c r="AC92" s="30"/>
      <c r="AD92" s="30"/>
      <c r="AE92" s="11"/>
      <c r="AG92" s="11"/>
      <c r="AH92" s="83"/>
      <c r="AI92" s="40"/>
      <c r="AJ92" s="11"/>
      <c r="AK92" s="11"/>
      <c r="AL92" s="11"/>
    </row>
    <row r="93" spans="1:42" s="2" customFormat="1" x14ac:dyDescent="0.55000000000000004">
      <c r="A93" s="32" t="s">
        <v>46</v>
      </c>
      <c r="B93" s="4"/>
      <c r="N93" s="9"/>
      <c r="O93" s="15"/>
      <c r="P93" s="15"/>
      <c r="Q93" s="11"/>
      <c r="R93" s="11"/>
      <c r="S93" s="11"/>
      <c r="T93" s="15"/>
      <c r="U93" s="15"/>
      <c r="V93" s="9"/>
      <c r="W93" s="30"/>
      <c r="X93" s="30"/>
      <c r="Y93" s="30"/>
      <c r="Z93" s="30"/>
      <c r="AA93" s="30"/>
      <c r="AB93" s="11"/>
      <c r="AC93" s="30"/>
      <c r="AD93" s="30"/>
      <c r="AE93" s="11"/>
      <c r="AF93" s="11"/>
      <c r="AG93" s="11"/>
      <c r="AH93" s="79"/>
      <c r="AI93" s="11"/>
      <c r="AJ93" s="11"/>
      <c r="AK93" s="11"/>
      <c r="AL93" s="11"/>
    </row>
    <row r="94" spans="1:42" s="2" customFormat="1" x14ac:dyDescent="0.55000000000000004">
      <c r="A94" s="49" t="s">
        <v>21</v>
      </c>
      <c r="B94" s="4"/>
      <c r="N94" s="9"/>
      <c r="O94" s="15"/>
      <c r="P94" s="15"/>
      <c r="Q94" s="11"/>
      <c r="R94" s="11"/>
      <c r="S94" s="11"/>
      <c r="T94" s="15"/>
      <c r="U94" s="15"/>
      <c r="V94" s="9"/>
      <c r="W94" s="30"/>
      <c r="X94" s="30"/>
      <c r="Y94" s="30"/>
      <c r="Z94" s="30"/>
      <c r="AA94" s="30"/>
      <c r="AB94" s="11"/>
      <c r="AC94" s="30"/>
      <c r="AD94" s="30"/>
      <c r="AE94" s="11"/>
      <c r="AF94" s="11"/>
      <c r="AG94" s="11"/>
      <c r="AH94" s="79"/>
      <c r="AI94" s="11"/>
      <c r="AJ94" s="11"/>
      <c r="AK94" s="11"/>
      <c r="AL94" s="11"/>
    </row>
    <row r="95" spans="1:42" s="2" customFormat="1" x14ac:dyDescent="0.55000000000000004">
      <c r="A95" s="19" t="s">
        <v>15</v>
      </c>
      <c r="B95" s="4"/>
      <c r="N95" s="9"/>
      <c r="O95" s="15"/>
      <c r="P95" s="15"/>
      <c r="Q95" s="11"/>
      <c r="R95" s="11"/>
      <c r="S95" s="11"/>
      <c r="T95" s="15"/>
      <c r="U95" s="15"/>
      <c r="V95" s="9"/>
      <c r="W95" s="30"/>
      <c r="X95" s="30"/>
      <c r="Y95" s="30"/>
      <c r="Z95" s="30"/>
      <c r="AA95" s="30"/>
      <c r="AB95" s="11"/>
      <c r="AC95" s="30">
        <v>429</v>
      </c>
      <c r="AD95" s="30">
        <v>535</v>
      </c>
      <c r="AE95" s="15">
        <v>624</v>
      </c>
      <c r="AF95" s="11">
        <v>763</v>
      </c>
      <c r="AG95" s="11">
        <v>721</v>
      </c>
      <c r="AH95" s="79">
        <v>692</v>
      </c>
      <c r="AI95" s="11">
        <v>717</v>
      </c>
      <c r="AJ95" s="11">
        <v>592</v>
      </c>
      <c r="AK95" s="11">
        <v>516</v>
      </c>
      <c r="AL95" s="11">
        <v>511</v>
      </c>
    </row>
    <row r="96" spans="1:42" s="2" customFormat="1" x14ac:dyDescent="0.55000000000000004">
      <c r="A96" s="19" t="s">
        <v>36</v>
      </c>
      <c r="B96" s="4"/>
      <c r="N96" s="9"/>
      <c r="O96" s="15"/>
      <c r="P96" s="15"/>
      <c r="Q96" s="11"/>
      <c r="R96" s="11"/>
      <c r="S96" s="11"/>
      <c r="T96" s="15"/>
      <c r="U96" s="15"/>
      <c r="V96" s="9"/>
      <c r="W96" s="30"/>
      <c r="X96" s="11"/>
      <c r="Y96" s="11"/>
      <c r="Z96" s="33"/>
      <c r="AB96" s="11"/>
      <c r="AC96" s="11">
        <v>422</v>
      </c>
      <c r="AD96" s="11">
        <v>530</v>
      </c>
      <c r="AE96" s="11">
        <v>616</v>
      </c>
      <c r="AF96" s="11">
        <v>755</v>
      </c>
      <c r="AG96" s="11">
        <v>714</v>
      </c>
      <c r="AH96" s="79">
        <v>689</v>
      </c>
      <c r="AI96" s="11">
        <v>717</v>
      </c>
      <c r="AJ96" s="11">
        <v>578</v>
      </c>
      <c r="AK96" s="11">
        <v>503</v>
      </c>
      <c r="AL96" s="11">
        <v>496</v>
      </c>
    </row>
    <row r="97" spans="1:38" s="2" customFormat="1" x14ac:dyDescent="0.55000000000000004">
      <c r="A97" s="19"/>
      <c r="B97" s="4"/>
      <c r="N97" s="9"/>
      <c r="O97" s="15"/>
      <c r="P97" s="15"/>
      <c r="Q97" s="11"/>
      <c r="R97" s="11"/>
      <c r="S97" s="12"/>
      <c r="T97" s="15"/>
      <c r="U97" s="27"/>
      <c r="V97" s="9"/>
      <c r="W97" s="30"/>
      <c r="X97" s="11"/>
      <c r="Y97" s="11"/>
      <c r="Z97" s="33"/>
      <c r="AB97" s="11"/>
      <c r="AC97" s="11"/>
      <c r="AD97" s="11"/>
      <c r="AE97" s="11"/>
      <c r="AF97" s="11"/>
      <c r="AG97" s="11"/>
      <c r="AH97" s="80"/>
      <c r="AI97" s="11"/>
      <c r="AJ97" s="11"/>
      <c r="AL97" s="11"/>
    </row>
    <row r="98" spans="1:38" s="36" customFormat="1" ht="10.5" x14ac:dyDescent="0.4">
      <c r="A98" s="50" t="s">
        <v>39</v>
      </c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T98" s="35"/>
      <c r="U98" s="35"/>
      <c r="V98" s="35"/>
      <c r="Y98" s="37"/>
      <c r="Z98" s="37"/>
      <c r="AA98" s="37"/>
      <c r="AB98" s="37"/>
      <c r="AC98" s="37"/>
      <c r="AD98" s="37"/>
      <c r="AE98" s="38"/>
      <c r="AG98" s="35"/>
      <c r="AH98" s="84"/>
      <c r="AI98" s="35"/>
      <c r="AJ98" s="35"/>
      <c r="AL98" s="35"/>
    </row>
    <row r="99" spans="1:38" s="36" customFormat="1" ht="10.5" x14ac:dyDescent="0.4">
      <c r="A99" s="50" t="s">
        <v>44</v>
      </c>
      <c r="B99" s="34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T99" s="35"/>
      <c r="U99" s="35"/>
      <c r="V99" s="35"/>
      <c r="Y99" s="37"/>
      <c r="Z99" s="37"/>
      <c r="AA99" s="37"/>
      <c r="AB99" s="37"/>
      <c r="AC99" s="37"/>
      <c r="AD99" s="37"/>
      <c r="AE99" s="38"/>
      <c r="AG99" s="35"/>
      <c r="AH99" s="84"/>
      <c r="AI99" s="35"/>
      <c r="AJ99" s="35"/>
      <c r="AL99" s="35"/>
    </row>
  </sheetData>
  <mergeCells count="16">
    <mergeCell ref="A6:B6"/>
    <mergeCell ref="A9:B9"/>
    <mergeCell ref="A14:B14"/>
    <mergeCell ref="A17:B17"/>
    <mergeCell ref="A22:B22"/>
    <mergeCell ref="A25:B25"/>
    <mergeCell ref="A50:B50"/>
    <mergeCell ref="A30:B30"/>
    <mergeCell ref="A74:B74"/>
    <mergeCell ref="A66:B66"/>
    <mergeCell ref="A58:B58"/>
    <mergeCell ref="A33:B33"/>
    <mergeCell ref="A38:B38"/>
    <mergeCell ref="A41:B41"/>
    <mergeCell ref="A47:B47"/>
    <mergeCell ref="A55:B55"/>
  </mergeCells>
  <phoneticPr fontId="0" type="noConversion"/>
  <printOptions horizontalCentered="1" verticalCentered="1"/>
  <pageMargins left="0" right="0.75" top="0.75" bottom="0.75" header="0.5" footer="0.5"/>
  <pageSetup scale="75" firstPageNumber="19" fitToHeight="4" orientation="portrait" useFirstPageNumber="1" r:id="rId1"/>
  <headerFooter alignWithMargins="0">
    <oddHeader>&amp;L&amp;"-,Bold"&amp;11COLLEGE LEVEL DATA&amp;C&amp;"-,Bold"&amp;11TABLE 19&amp;R&amp;"-,Bold"&amp;11Fall Enrollment Trends by College</oddHeader>
    <oddFooter>&amp;L&amp;"-,Bold"&amp;11&amp;K000000Office of Institutional Research, UMass Boston</oddFooter>
  </headerFooter>
  <rowBreaks count="1" manualBreakCount="1">
    <brk id="51" max="37" man="1"/>
  </rowBreaks>
  <ignoredErrors>
    <ignoredError sqref="M3:P3 R3:S3 AB3:AJ3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19</vt:lpstr>
      <vt:lpstr>'TABLE 19'!Print_Area</vt:lpstr>
      <vt:lpstr>'TABLE 19'!Print_Titles</vt:lpstr>
    </vt:vector>
  </TitlesOfParts>
  <Company>UMass Boston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Cloherty</dc:creator>
  <cp:lastModifiedBy>Awat O Osman</cp:lastModifiedBy>
  <cp:lastPrinted>2024-07-12T08:10:43Z</cp:lastPrinted>
  <dcterms:created xsi:type="dcterms:W3CDTF">2007-04-18T19:43:09Z</dcterms:created>
  <dcterms:modified xsi:type="dcterms:W3CDTF">2024-07-12T08:11:59Z</dcterms:modified>
</cp:coreProperties>
</file>